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4235" windowHeight="8700" activeTab="0"/>
  </bookViews>
  <sheets>
    <sheet name="Бланк" sheetId="1" r:id="rId1"/>
    <sheet name="Бланк_заказ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ALEXEY</author>
  </authors>
  <commentList>
    <comment ref="B9" authorId="0">
      <text>
        <r>
          <rPr>
            <b/>
            <sz val="8"/>
            <rFont val="Tahoma"/>
            <family val="0"/>
          </rPr>
          <t>Schiedel:</t>
        </r>
        <r>
          <rPr>
            <sz val="8"/>
            <rFont val="Tahoma"/>
            <family val="0"/>
          </rPr>
          <t xml:space="preserve">
диаметр в см.</t>
        </r>
      </text>
    </comment>
  </commentList>
</comments>
</file>

<file path=xl/sharedStrings.xml><?xml version="1.0" encoding="utf-8"?>
<sst xmlns="http://schemas.openxmlformats.org/spreadsheetml/2006/main" count="590" uniqueCount="140">
  <si>
    <t>Ёмкость для сбора конденсата</t>
  </si>
  <si>
    <t>Артикул</t>
  </si>
  <si>
    <t>Наименование</t>
  </si>
  <si>
    <t>универсальная, с трубой для отвода</t>
  </si>
  <si>
    <t>Наименование_2</t>
  </si>
  <si>
    <t>Вес_шт</t>
  </si>
  <si>
    <t>Высота_мм</t>
  </si>
  <si>
    <t>Переходник 32/40</t>
  </si>
  <si>
    <t>Картинка</t>
  </si>
  <si>
    <t>Ёмкость для сбора конденсата, д.</t>
  </si>
  <si>
    <t>Труба Keranova 133 см с манжетой, д.</t>
  </si>
  <si>
    <t>и распорными элементами</t>
  </si>
  <si>
    <t>Труба Keranova 133 см, д.</t>
  </si>
  <si>
    <t>Труба Keranova 66 см с манжетой, д.</t>
  </si>
  <si>
    <t>Труба Keranova 66 см, д.</t>
  </si>
  <si>
    <t>Манжета Keranova с распорными элементами, д.</t>
  </si>
  <si>
    <t>Теплоизоляция, д.</t>
  </si>
  <si>
    <t>складные полусегменты</t>
  </si>
  <si>
    <t>Покровная плита с манжетой, д.</t>
  </si>
  <si>
    <t>Конус, д.</t>
  </si>
  <si>
    <t>Универсальный штуцер, д.</t>
  </si>
  <si>
    <t>Универсальный штуцер 45 гр., д.</t>
  </si>
  <si>
    <t>Ревиз.заглушка для жидкого топлива, д.</t>
  </si>
  <si>
    <t>Ревиз.заглушка для твёрдого топлива, д.</t>
  </si>
  <si>
    <t>Герметик Rapid</t>
  </si>
  <si>
    <t>Герметик Rotempo</t>
  </si>
  <si>
    <t>Решётка приточного воздуха</t>
  </si>
  <si>
    <t>газ, жидкое и твёрдое топливо до 1000 гр</t>
  </si>
  <si>
    <t>газ, жидкое топливо до 200 гр</t>
  </si>
  <si>
    <t>для подачи воздуха</t>
  </si>
  <si>
    <t>Решётка приточного воздуха, д.20-25</t>
  </si>
  <si>
    <t>Решётка приточного воздуха, д.12-18</t>
  </si>
  <si>
    <t>Передняя дверца</t>
  </si>
  <si>
    <t>вклеивается в универсальный штуцер</t>
  </si>
  <si>
    <t>Монтажная рамка</t>
  </si>
  <si>
    <t>Монтажная рамка, д.12-16</t>
  </si>
  <si>
    <t>Монтажная рамка, д.18-25</t>
  </si>
  <si>
    <t>Адаптер для раздвижного элемента, д.</t>
  </si>
  <si>
    <t>Тройник, д.</t>
  </si>
  <si>
    <t>Адаптер (газ, жидкое топливо), д.</t>
  </si>
  <si>
    <t>Заглушка (в месте подключеня потребителя), д.</t>
  </si>
  <si>
    <t>Ограничитель тяги, д.</t>
  </si>
  <si>
    <t>с предохранительным клапаном</t>
  </si>
  <si>
    <t>Адаптер для ограничителя тяги, д.</t>
  </si>
  <si>
    <t>Крепёжный хомут, д.</t>
  </si>
  <si>
    <t>для верхней ревизионной дверцы</t>
  </si>
  <si>
    <t>Зонтик, д.</t>
  </si>
  <si>
    <t>Статическая манжета, д.</t>
  </si>
  <si>
    <t>для раструбного соединения</t>
  </si>
  <si>
    <t>Регулируемый отвод, д.</t>
  </si>
  <si>
    <t>Статическое распорное крепление, д.</t>
  </si>
  <si>
    <t>для регулируемого отвода</t>
  </si>
  <si>
    <t>с манжетой и распорными элементами</t>
  </si>
  <si>
    <t>Передняя панель с резиновым адаптером, д.</t>
  </si>
  <si>
    <t>Выравниватель швов, д.</t>
  </si>
  <si>
    <t>Шаблон для разметки, д.</t>
  </si>
  <si>
    <t>Шаблон для разметки 45 гр., д.</t>
  </si>
  <si>
    <t>Спусковая лебёдка тяжёлая</t>
  </si>
  <si>
    <t>Спусковая лебёдка лёгкая</t>
  </si>
  <si>
    <t>, д.12-25</t>
  </si>
  <si>
    <t>, д.12-20</t>
  </si>
  <si>
    <t>Трос запасной лёгкый</t>
  </si>
  <si>
    <t>Трос запасной тяжёлый</t>
  </si>
  <si>
    <t>для спусковой лебёдки</t>
  </si>
  <si>
    <t>Роликовая подставка лёгкая</t>
  </si>
  <si>
    <t>Роликовая подставка тяжёлая</t>
  </si>
  <si>
    <t>Раздвижной элемент, д.</t>
  </si>
  <si>
    <t>д</t>
  </si>
  <si>
    <t>16</t>
  </si>
  <si>
    <t>Адаптер для раздвижного элемента</t>
  </si>
  <si>
    <t>Раздвижной элемент</t>
  </si>
  <si>
    <t>Тройник</t>
  </si>
  <si>
    <t>Адаптер (газ, жидкое топливо)</t>
  </si>
  <si>
    <t>Заглушка (в месте подключеня потребителя)</t>
  </si>
  <si>
    <t>Ограничитель тяги</t>
  </si>
  <si>
    <t>Адаптер для ограничителя тяги</t>
  </si>
  <si>
    <t>Крепёжный хомут</t>
  </si>
  <si>
    <t>Зонтик</t>
  </si>
  <si>
    <t>Статическая манжета</t>
  </si>
  <si>
    <t>Регулируемый отвод</t>
  </si>
  <si>
    <t>Статическое распорное крепление</t>
  </si>
  <si>
    <t>Передняя панель с резиновым адаптером</t>
  </si>
  <si>
    <t>Выравниватель швов</t>
  </si>
  <si>
    <t>Шаблон для разметки</t>
  </si>
  <si>
    <t>Шаблон для разметки 45 гр.</t>
  </si>
  <si>
    <t>Труба Keranova 133 см с манжетой</t>
  </si>
  <si>
    <t>Труба Keranova 66 см с манжетой</t>
  </si>
  <si>
    <t>Труба Keranova 133 см</t>
  </si>
  <si>
    <t>Труба Keranova 66 см</t>
  </si>
  <si>
    <t>Манжета Keranova с распорными элементами</t>
  </si>
  <si>
    <t>Теплоизоляция</t>
  </si>
  <si>
    <t>Покровная плита с манжетой</t>
  </si>
  <si>
    <t>Конус</t>
  </si>
  <si>
    <t>Универсальный штуцер</t>
  </si>
  <si>
    <t>Универсальный штуцер 45 гр.</t>
  </si>
  <si>
    <t>Ревиз.заглушка для жидкого топлива</t>
  </si>
  <si>
    <t>Ревиз.заглушка для твёрдого топлива</t>
  </si>
  <si>
    <t>Schiedel KERANOVA</t>
  </si>
  <si>
    <t>Имя</t>
  </si>
  <si>
    <t>Улица</t>
  </si>
  <si>
    <t>Объект</t>
  </si>
  <si>
    <t>2a</t>
  </si>
  <si>
    <t>2b</t>
  </si>
  <si>
    <t>7b</t>
  </si>
  <si>
    <t>7a</t>
  </si>
  <si>
    <t>8b</t>
  </si>
  <si>
    <t>8a</t>
  </si>
  <si>
    <t>№</t>
  </si>
  <si>
    <t>Диаметр в см.</t>
  </si>
  <si>
    <t>Высота,м.</t>
  </si>
  <si>
    <t>Цена</t>
  </si>
  <si>
    <t>Сумма</t>
  </si>
  <si>
    <t>Город</t>
  </si>
  <si>
    <t>Тел/Факс</t>
  </si>
  <si>
    <t>Котёл</t>
  </si>
  <si>
    <t>Мощность кВт</t>
  </si>
  <si>
    <t>Кол-во</t>
  </si>
  <si>
    <t>Дата составления заявки</t>
  </si>
  <si>
    <t>6a</t>
  </si>
  <si>
    <t>6b</t>
  </si>
  <si>
    <t>8c</t>
  </si>
  <si>
    <t>12a</t>
  </si>
  <si>
    <t>12b</t>
  </si>
  <si>
    <t>Декоративная розетка</t>
  </si>
  <si>
    <t>Вентиляционная решетка, д.12-18</t>
  </si>
  <si>
    <t>Вентиляционная решетка, д.20-25</t>
  </si>
  <si>
    <t>Регулируемый отвод с манжетой</t>
  </si>
  <si>
    <t>Масса FM 1 кг</t>
  </si>
  <si>
    <t xml:space="preserve">                     Инструмент</t>
  </si>
  <si>
    <t>W1</t>
  </si>
  <si>
    <t>W2</t>
  </si>
  <si>
    <t>W3</t>
  </si>
  <si>
    <t>W4</t>
  </si>
  <si>
    <t>W5</t>
  </si>
  <si>
    <t>W6</t>
  </si>
  <si>
    <t>Универсальный штуцер  PA д. 25 для ревизионной дверцы</t>
  </si>
  <si>
    <t xml:space="preserve">Адаптер (газ, жидкое топливо) </t>
  </si>
  <si>
    <t>1201_ _ _ _</t>
  </si>
  <si>
    <t>1410_ _ _ _60</t>
  </si>
  <si>
    <t>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</si>
</sst>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  <numFmt numFmtId="174" formatCode="#,##0\ [$EUR]"/>
    <numFmt numFmtId="175" formatCode="0.00000"/>
    <numFmt numFmtId="176" formatCode="0.0000"/>
    <numFmt numFmtId="177" formatCode="0.0%"/>
    <numFmt numFmtId="178" formatCode="0.000000"/>
    <numFmt numFmtId="179" formatCode="#,##0.00\ [$EUR]"/>
    <numFmt numFmtId="180" formatCode="#,##0.0\ [$EUR]"/>
    <numFmt numFmtId="181" formatCode="#,##0.00_р_."/>
  </numFmts>
  <fonts count="9">
    <font>
      <sz val="10"/>
      <name val="Arial Cyr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81" fontId="1" fillId="0" borderId="2" xfId="0" applyNumberFormat="1" applyFont="1" applyFill="1" applyBorder="1" applyAlignment="1">
      <alignment/>
    </xf>
    <xf numFmtId="181" fontId="1" fillId="0" borderId="7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2343150</xdr:colOff>
      <xdr:row>0</xdr:row>
      <xdr:rowOff>38100</xdr:rowOff>
    </xdr:from>
    <xdr:to>
      <xdr:col>6</xdr:col>
      <xdr:colOff>581025</xdr:colOff>
      <xdr:row>1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8100"/>
          <a:ext cx="381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showGridLines="0" showZeros="0" tabSelected="1" workbookViewId="0" topLeftCell="B1">
      <selection activeCell="A46" sqref="A46:A49"/>
    </sheetView>
  </sheetViews>
  <sheetFormatPr defaultColWidth="9.00390625" defaultRowHeight="12.75"/>
  <cols>
    <col min="1" max="1" width="9.625" style="2" hidden="1" customWidth="1"/>
    <col min="2" max="2" width="9.625" style="4" customWidth="1"/>
    <col min="3" max="3" width="44.875" style="2" customWidth="1"/>
    <col min="4" max="4" width="11.625" style="4" customWidth="1"/>
    <col min="5" max="6" width="8.375" style="2" customWidth="1"/>
    <col min="7" max="7" width="9.875" style="2" customWidth="1"/>
    <col min="8" max="16384" width="9.125" style="2" customWidth="1"/>
  </cols>
  <sheetData>
    <row r="1" ht="42" customHeight="1"/>
    <row r="2" spans="2:4" ht="15.75">
      <c r="B2" s="5" t="s">
        <v>97</v>
      </c>
      <c r="D2" s="2"/>
    </row>
    <row r="3" spans="2:6" ht="12">
      <c r="B3" s="4" t="s">
        <v>98</v>
      </c>
      <c r="C3" s="6"/>
      <c r="D3" s="25" t="s">
        <v>112</v>
      </c>
      <c r="E3" s="6"/>
      <c r="F3" s="6"/>
    </row>
    <row r="4" spans="2:6" ht="12">
      <c r="B4" s="4" t="s">
        <v>99</v>
      </c>
      <c r="C4" s="8"/>
      <c r="D4" s="25" t="s">
        <v>113</v>
      </c>
      <c r="E4" s="8"/>
      <c r="F4" s="6"/>
    </row>
    <row r="5" spans="2:6" ht="12">
      <c r="B5" s="4" t="s">
        <v>100</v>
      </c>
      <c r="C5" s="8"/>
      <c r="D5" s="25" t="s">
        <v>114</v>
      </c>
      <c r="E5" s="8"/>
      <c r="F5" s="6"/>
    </row>
    <row r="6" spans="2:6" ht="12">
      <c r="B6" s="4" t="s">
        <v>109</v>
      </c>
      <c r="C6" s="9"/>
      <c r="D6" s="25" t="s">
        <v>115</v>
      </c>
      <c r="E6" s="8"/>
      <c r="F6" s="8"/>
    </row>
    <row r="7" ht="12"/>
    <row r="8" ht="12"/>
    <row r="9" spans="2:3" ht="23.25" customHeight="1">
      <c r="B9" s="7" t="s">
        <v>139</v>
      </c>
      <c r="C9" s="4" t="s">
        <v>108</v>
      </c>
    </row>
    <row r="11" spans="1:7" s="1" customFormat="1" ht="11.25">
      <c r="A11" s="20" t="s">
        <v>1</v>
      </c>
      <c r="B11" s="21" t="s">
        <v>107</v>
      </c>
      <c r="C11" s="11" t="s">
        <v>2</v>
      </c>
      <c r="D11" s="10" t="s">
        <v>1</v>
      </c>
      <c r="E11" s="21" t="s">
        <v>116</v>
      </c>
      <c r="F11" s="11" t="s">
        <v>110</v>
      </c>
      <c r="G11" s="11" t="s">
        <v>111</v>
      </c>
    </row>
    <row r="12" spans="1:7" ht="11.25">
      <c r="A12" s="19">
        <v>1401</v>
      </c>
      <c r="B12" s="22">
        <v>1</v>
      </c>
      <c r="C12" s="13" t="s">
        <v>0</v>
      </c>
      <c r="D12" s="12" t="str">
        <f>A12&amp;$B$9&amp;"0060"</f>
        <v>1401__0060</v>
      </c>
      <c r="E12" s="22"/>
      <c r="F12" s="26"/>
      <c r="G12" s="26">
        <f>E12*F12</f>
        <v>0</v>
      </c>
    </row>
    <row r="13" spans="1:7" ht="11.25">
      <c r="A13" s="19">
        <v>5002</v>
      </c>
      <c r="B13" s="22" t="s">
        <v>101</v>
      </c>
      <c r="C13" s="13" t="s">
        <v>85</v>
      </c>
      <c r="D13" s="12" t="str">
        <f>A13&amp;$B$9&amp;"0060"</f>
        <v>5002__0060</v>
      </c>
      <c r="E13" s="22"/>
      <c r="F13" s="26"/>
      <c r="G13" s="26">
        <f aca="true" t="shared" si="0" ref="G13:G49">E13*F13</f>
        <v>0</v>
      </c>
    </row>
    <row r="14" spans="1:7" ht="11.25">
      <c r="A14" s="19">
        <v>5001</v>
      </c>
      <c r="B14" s="22" t="s">
        <v>102</v>
      </c>
      <c r="C14" s="13" t="s">
        <v>86</v>
      </c>
      <c r="D14" s="12" t="str">
        <f>A14&amp;$B$9&amp;"0060"</f>
        <v>5001__0060</v>
      </c>
      <c r="E14" s="22"/>
      <c r="F14" s="26"/>
      <c r="G14" s="26">
        <f t="shared" si="0"/>
        <v>0</v>
      </c>
    </row>
    <row r="15" spans="1:7" ht="11.25">
      <c r="A15" s="19">
        <v>1101</v>
      </c>
      <c r="B15" s="22">
        <v>3</v>
      </c>
      <c r="C15" s="13" t="s">
        <v>90</v>
      </c>
      <c r="D15" s="12" t="str">
        <f>A15&amp;$B$9&amp;"0060"</f>
        <v>1101__0060</v>
      </c>
      <c r="E15" s="22"/>
      <c r="F15" s="26"/>
      <c r="G15" s="26">
        <f t="shared" si="0"/>
        <v>0</v>
      </c>
    </row>
    <row r="16" spans="1:7" ht="11.25">
      <c r="A16" s="19">
        <v>2541</v>
      </c>
      <c r="B16" s="22">
        <v>4</v>
      </c>
      <c r="C16" s="13" t="s">
        <v>91</v>
      </c>
      <c r="D16" s="12" t="str">
        <f>A16&amp;$B$9&amp;"0060"</f>
        <v>2541__0060</v>
      </c>
      <c r="E16" s="22"/>
      <c r="F16" s="26"/>
      <c r="G16" s="26">
        <f t="shared" si="0"/>
        <v>0</v>
      </c>
    </row>
    <row r="17" spans="1:7" ht="11.25">
      <c r="A17" s="19">
        <v>2309</v>
      </c>
      <c r="B17" s="22">
        <v>5</v>
      </c>
      <c r="C17" s="13" t="s">
        <v>92</v>
      </c>
      <c r="D17" s="12" t="str">
        <f>A17&amp;$B$9&amp;"0061"</f>
        <v>2309__0061</v>
      </c>
      <c r="E17" s="22"/>
      <c r="F17" s="26"/>
      <c r="G17" s="26">
        <f t="shared" si="0"/>
        <v>0</v>
      </c>
    </row>
    <row r="18" spans="1:7" ht="11.25">
      <c r="A18" s="19">
        <v>1302</v>
      </c>
      <c r="B18" s="22" t="s">
        <v>118</v>
      </c>
      <c r="C18" s="13" t="s">
        <v>93</v>
      </c>
      <c r="D18" s="12" t="str">
        <f>A18&amp;$B$9&amp;"0060"</f>
        <v>1302__0060</v>
      </c>
      <c r="E18" s="22"/>
      <c r="F18" s="26"/>
      <c r="G18" s="26">
        <f t="shared" si="0"/>
        <v>0</v>
      </c>
    </row>
    <row r="19" spans="1:7" ht="11.25">
      <c r="A19" s="19"/>
      <c r="B19" s="22" t="s">
        <v>118</v>
      </c>
      <c r="C19" s="13" t="s">
        <v>135</v>
      </c>
      <c r="D19" s="12">
        <v>1302202560</v>
      </c>
      <c r="E19" s="22"/>
      <c r="F19" s="26"/>
      <c r="G19" s="26">
        <f>E19*F19</f>
        <v>0</v>
      </c>
    </row>
    <row r="20" spans="1:7" ht="11.25">
      <c r="A20" s="19">
        <v>1303</v>
      </c>
      <c r="B20" s="22" t="s">
        <v>119</v>
      </c>
      <c r="C20" s="13" t="s">
        <v>94</v>
      </c>
      <c r="D20" s="12" t="str">
        <f>A20&amp;$B$9&amp;"0060"</f>
        <v>1303__0060</v>
      </c>
      <c r="E20" s="22"/>
      <c r="F20" s="26"/>
      <c r="G20" s="26">
        <f t="shared" si="0"/>
        <v>0</v>
      </c>
    </row>
    <row r="21" spans="1:7" ht="11.25">
      <c r="A21" s="19">
        <v>1403</v>
      </c>
      <c r="B21" s="22" t="s">
        <v>104</v>
      </c>
      <c r="C21" s="13" t="s">
        <v>95</v>
      </c>
      <c r="D21" s="12" t="str">
        <f>A21&amp;$B$9&amp;"0060"</f>
        <v>1403__0060</v>
      </c>
      <c r="E21" s="22"/>
      <c r="F21" s="26"/>
      <c r="G21" s="26">
        <f t="shared" si="0"/>
        <v>0</v>
      </c>
    </row>
    <row r="22" spans="1:7" ht="11.25">
      <c r="A22" s="19">
        <v>1404</v>
      </c>
      <c r="B22" s="22" t="s">
        <v>103</v>
      </c>
      <c r="C22" s="13" t="s">
        <v>96</v>
      </c>
      <c r="D22" s="12" t="str">
        <f>A22&amp;$B$9&amp;"0060"</f>
        <v>1404__0060</v>
      </c>
      <c r="E22" s="22"/>
      <c r="F22" s="26"/>
      <c r="G22" s="26">
        <f t="shared" si="0"/>
        <v>0</v>
      </c>
    </row>
    <row r="23" spans="1:7" s="1" customFormat="1" ht="11.25">
      <c r="A23" s="20"/>
      <c r="B23" s="22" t="s">
        <v>106</v>
      </c>
      <c r="C23" s="13" t="s">
        <v>24</v>
      </c>
      <c r="D23" s="12">
        <v>26050000</v>
      </c>
      <c r="E23" s="22"/>
      <c r="F23" s="26"/>
      <c r="G23" s="26">
        <f t="shared" si="0"/>
        <v>0</v>
      </c>
    </row>
    <row r="24" spans="1:7" s="1" customFormat="1" ht="11.25">
      <c r="A24" s="20"/>
      <c r="B24" s="22" t="s">
        <v>105</v>
      </c>
      <c r="C24" s="13" t="s">
        <v>25</v>
      </c>
      <c r="D24" s="12">
        <v>26010000</v>
      </c>
      <c r="E24" s="22"/>
      <c r="F24" s="26"/>
      <c r="G24" s="26">
        <f t="shared" si="0"/>
        <v>0</v>
      </c>
    </row>
    <row r="25" spans="1:7" s="1" customFormat="1" ht="11.25">
      <c r="A25" s="20"/>
      <c r="B25" s="22" t="s">
        <v>120</v>
      </c>
      <c r="C25" s="13" t="s">
        <v>127</v>
      </c>
      <c r="D25" s="12">
        <v>26020000</v>
      </c>
      <c r="E25" s="22"/>
      <c r="F25" s="26"/>
      <c r="G25" s="26"/>
    </row>
    <row r="26" spans="1:7" s="1" customFormat="1" ht="11.25">
      <c r="A26" s="20"/>
      <c r="B26" s="22">
        <v>9</v>
      </c>
      <c r="C26" s="13" t="s">
        <v>124</v>
      </c>
      <c r="D26" s="12">
        <v>2002122061</v>
      </c>
      <c r="E26" s="22"/>
      <c r="F26" s="26"/>
      <c r="G26" s="26">
        <f t="shared" si="0"/>
        <v>0</v>
      </c>
    </row>
    <row r="27" spans="1:7" s="1" customFormat="1" ht="11.25">
      <c r="A27" s="20"/>
      <c r="B27" s="22">
        <v>9</v>
      </c>
      <c r="C27" s="13" t="s">
        <v>125</v>
      </c>
      <c r="D27" s="12">
        <v>2002202561</v>
      </c>
      <c r="E27" s="22"/>
      <c r="F27" s="26"/>
      <c r="G27" s="26">
        <f t="shared" si="0"/>
        <v>0</v>
      </c>
    </row>
    <row r="28" spans="1:7" s="1" customFormat="1" ht="11.25">
      <c r="A28" s="20"/>
      <c r="B28" s="22">
        <v>10</v>
      </c>
      <c r="C28" s="13" t="s">
        <v>32</v>
      </c>
      <c r="D28" s="12">
        <v>13021400</v>
      </c>
      <c r="E28" s="22"/>
      <c r="F28" s="26"/>
      <c r="G28" s="26">
        <f t="shared" si="0"/>
        <v>0</v>
      </c>
    </row>
    <row r="29" spans="1:7" s="1" customFormat="1" ht="11.25">
      <c r="A29" s="20"/>
      <c r="B29" s="22">
        <v>11</v>
      </c>
      <c r="C29" s="13" t="s">
        <v>35</v>
      </c>
      <c r="D29" s="12">
        <v>1413121660</v>
      </c>
      <c r="E29" s="22"/>
      <c r="F29" s="26"/>
      <c r="G29" s="26">
        <f t="shared" si="0"/>
        <v>0</v>
      </c>
    </row>
    <row r="30" spans="1:7" s="1" customFormat="1" ht="11.25">
      <c r="A30" s="20"/>
      <c r="B30" s="22">
        <v>11</v>
      </c>
      <c r="C30" s="13" t="s">
        <v>36</v>
      </c>
      <c r="D30" s="12">
        <v>1413182560</v>
      </c>
      <c r="E30" s="22"/>
      <c r="F30" s="26"/>
      <c r="G30" s="26">
        <f t="shared" si="0"/>
        <v>0</v>
      </c>
    </row>
    <row r="31" spans="1:7" ht="11.25">
      <c r="A31" s="19">
        <v>1410</v>
      </c>
      <c r="B31" s="22" t="s">
        <v>121</v>
      </c>
      <c r="C31" s="13" t="s">
        <v>69</v>
      </c>
      <c r="D31" s="12" t="s">
        <v>138</v>
      </c>
      <c r="E31" s="22"/>
      <c r="F31" s="26"/>
      <c r="G31" s="26">
        <f t="shared" si="0"/>
        <v>0</v>
      </c>
    </row>
    <row r="32" spans="1:7" ht="11.25">
      <c r="A32" s="19">
        <v>1411</v>
      </c>
      <c r="B32" s="22" t="s">
        <v>122</v>
      </c>
      <c r="C32" s="13" t="s">
        <v>70</v>
      </c>
      <c r="D32" s="12" t="str">
        <f>A32&amp;"_ _ _ _60"</f>
        <v>1411_ _ _ _60</v>
      </c>
      <c r="E32" s="22"/>
      <c r="F32" s="26"/>
      <c r="G32" s="26">
        <f t="shared" si="0"/>
        <v>0</v>
      </c>
    </row>
    <row r="33" spans="1:7" ht="11.25">
      <c r="A33" s="19">
        <v>5004</v>
      </c>
      <c r="B33" s="22">
        <v>13</v>
      </c>
      <c r="C33" s="13" t="s">
        <v>71</v>
      </c>
      <c r="D33" s="12" t="str">
        <f>A33&amp;$B$9&amp;"0060"</f>
        <v>5004__0060</v>
      </c>
      <c r="E33" s="22"/>
      <c r="F33" s="26"/>
      <c r="G33" s="26">
        <f t="shared" si="0"/>
        <v>0</v>
      </c>
    </row>
    <row r="34" spans="1:7" ht="11.25">
      <c r="A34" s="19">
        <v>2216</v>
      </c>
      <c r="B34" s="22">
        <v>14</v>
      </c>
      <c r="C34" s="13" t="s">
        <v>136</v>
      </c>
      <c r="D34" s="12" t="str">
        <f>A34&amp;$B$9&amp;"00"</f>
        <v>2216__00</v>
      </c>
      <c r="E34" s="22"/>
      <c r="F34" s="26"/>
      <c r="G34" s="26">
        <f t="shared" si="0"/>
        <v>0</v>
      </c>
    </row>
    <row r="35" spans="1:7" ht="11.25">
      <c r="A35" s="19">
        <v>1402</v>
      </c>
      <c r="B35" s="22">
        <v>15</v>
      </c>
      <c r="C35" s="13" t="s">
        <v>123</v>
      </c>
      <c r="D35" s="12" t="str">
        <f aca="true" t="shared" si="1" ref="D35:D40">A35&amp;$B$9&amp;"0060"</f>
        <v>1402__0060</v>
      </c>
      <c r="E35" s="22"/>
      <c r="F35" s="26"/>
      <c r="G35" s="26">
        <f t="shared" si="0"/>
        <v>0</v>
      </c>
    </row>
    <row r="36" spans="1:7" ht="11.25">
      <c r="A36" s="19">
        <v>1501</v>
      </c>
      <c r="B36" s="22">
        <v>16</v>
      </c>
      <c r="C36" s="13" t="s">
        <v>76</v>
      </c>
      <c r="D36" s="12" t="str">
        <f t="shared" si="1"/>
        <v>1501__0060</v>
      </c>
      <c r="E36" s="22"/>
      <c r="F36" s="26"/>
      <c r="G36" s="26">
        <f t="shared" si="0"/>
        <v>0</v>
      </c>
    </row>
    <row r="37" spans="1:7" ht="11.25">
      <c r="A37" s="19">
        <v>1412</v>
      </c>
      <c r="B37" s="22">
        <v>17</v>
      </c>
      <c r="C37" s="13" t="s">
        <v>77</v>
      </c>
      <c r="D37" s="12" t="str">
        <f t="shared" si="1"/>
        <v>1412__0060</v>
      </c>
      <c r="E37" s="22"/>
      <c r="F37" s="26"/>
      <c r="G37" s="26">
        <f t="shared" si="0"/>
        <v>0</v>
      </c>
    </row>
    <row r="38" spans="1:7" ht="11.25">
      <c r="A38" s="19">
        <v>1503</v>
      </c>
      <c r="B38" s="22">
        <v>18</v>
      </c>
      <c r="C38" s="13" t="s">
        <v>78</v>
      </c>
      <c r="D38" s="12" t="str">
        <f t="shared" si="1"/>
        <v>1503__0060</v>
      </c>
      <c r="E38" s="22"/>
      <c r="F38" s="26"/>
      <c r="G38" s="26">
        <f t="shared" si="0"/>
        <v>0</v>
      </c>
    </row>
    <row r="39" spans="1:7" ht="11.25">
      <c r="A39" s="19">
        <v>1304</v>
      </c>
      <c r="B39" s="22">
        <v>19</v>
      </c>
      <c r="C39" s="13" t="s">
        <v>126</v>
      </c>
      <c r="D39" s="12" t="str">
        <f t="shared" si="1"/>
        <v>1304__0060</v>
      </c>
      <c r="E39" s="22"/>
      <c r="F39" s="26"/>
      <c r="G39" s="26">
        <f>E39*F39</f>
        <v>0</v>
      </c>
    </row>
    <row r="40" spans="1:7" ht="11.25">
      <c r="A40" s="19">
        <v>1502</v>
      </c>
      <c r="B40" s="22">
        <v>20</v>
      </c>
      <c r="C40" s="13" t="s">
        <v>80</v>
      </c>
      <c r="D40" s="12" t="str">
        <f t="shared" si="1"/>
        <v>1502__0060</v>
      </c>
      <c r="E40" s="22"/>
      <c r="F40" s="26"/>
      <c r="G40" s="26">
        <f>E40*F40</f>
        <v>0</v>
      </c>
    </row>
    <row r="41" spans="1:7" ht="11.25">
      <c r="A41" s="19">
        <v>1201</v>
      </c>
      <c r="B41" s="22">
        <v>21</v>
      </c>
      <c r="C41" s="13" t="s">
        <v>81</v>
      </c>
      <c r="D41" s="12" t="s">
        <v>137</v>
      </c>
      <c r="E41" s="22"/>
      <c r="F41" s="26"/>
      <c r="G41" s="26"/>
    </row>
    <row r="42" spans="1:7" ht="11.25">
      <c r="A42" s="19"/>
      <c r="B42" s="28" t="s">
        <v>128</v>
      </c>
      <c r="C42" s="29"/>
      <c r="D42" s="29"/>
      <c r="E42" s="29"/>
      <c r="F42" s="29"/>
      <c r="G42" s="30"/>
    </row>
    <row r="43" spans="1:7" ht="11.25">
      <c r="A43" s="19">
        <v>1201</v>
      </c>
      <c r="B43" s="22" t="s">
        <v>129</v>
      </c>
      <c r="C43" s="13" t="s">
        <v>82</v>
      </c>
      <c r="D43" s="12" t="str">
        <f>A43&amp;$B$9&amp;"0060"</f>
        <v>1201__0060</v>
      </c>
      <c r="E43" s="22"/>
      <c r="F43" s="26"/>
      <c r="G43" s="26">
        <f t="shared" si="0"/>
        <v>0</v>
      </c>
    </row>
    <row r="44" spans="1:7" ht="11.25">
      <c r="A44" s="19">
        <v>1202</v>
      </c>
      <c r="B44" s="22" t="s">
        <v>130</v>
      </c>
      <c r="C44" s="13" t="s">
        <v>83</v>
      </c>
      <c r="D44" s="12" t="str">
        <f>A44&amp;$B$9&amp;"0060"</f>
        <v>1202__0060</v>
      </c>
      <c r="E44" s="22"/>
      <c r="F44" s="26"/>
      <c r="G44" s="26">
        <f t="shared" si="0"/>
        <v>0</v>
      </c>
    </row>
    <row r="45" spans="1:7" ht="11.25">
      <c r="A45" s="19">
        <v>1202</v>
      </c>
      <c r="B45" s="22" t="s">
        <v>131</v>
      </c>
      <c r="C45" s="13" t="s">
        <v>84</v>
      </c>
      <c r="D45" s="12" t="str">
        <f>A45&amp;$B$9&amp;"4560"</f>
        <v>1202__4560</v>
      </c>
      <c r="E45" s="22"/>
      <c r="F45" s="26"/>
      <c r="G45" s="26">
        <f t="shared" si="0"/>
        <v>0</v>
      </c>
    </row>
    <row r="46" spans="1:7" s="1" customFormat="1" ht="11.25">
      <c r="A46" s="20"/>
      <c r="B46" s="22" t="s">
        <v>132</v>
      </c>
      <c r="C46" s="13" t="s">
        <v>57</v>
      </c>
      <c r="D46" s="12">
        <v>1203122560</v>
      </c>
      <c r="E46" s="22"/>
      <c r="F46" s="26"/>
      <c r="G46" s="26">
        <f t="shared" si="0"/>
        <v>0</v>
      </c>
    </row>
    <row r="47" spans="1:7" s="1" customFormat="1" ht="11.25">
      <c r="A47" s="20"/>
      <c r="B47" s="22" t="s">
        <v>133</v>
      </c>
      <c r="C47" s="13" t="s">
        <v>62</v>
      </c>
      <c r="D47" s="12">
        <v>1207122560</v>
      </c>
      <c r="E47" s="22"/>
      <c r="F47" s="26"/>
      <c r="G47" s="26">
        <f t="shared" si="0"/>
        <v>0</v>
      </c>
    </row>
    <row r="48" spans="1:7" s="1" customFormat="1" ht="11.25">
      <c r="A48" s="20"/>
      <c r="B48" s="22" t="s">
        <v>134</v>
      </c>
      <c r="C48" s="13" t="s">
        <v>65</v>
      </c>
      <c r="D48" s="12">
        <v>1205121660</v>
      </c>
      <c r="E48" s="22"/>
      <c r="F48" s="26"/>
      <c r="G48" s="26">
        <f t="shared" si="0"/>
        <v>0</v>
      </c>
    </row>
    <row r="49" spans="1:7" s="1" customFormat="1" ht="11.25">
      <c r="A49" s="20"/>
      <c r="B49" s="23" t="s">
        <v>134</v>
      </c>
      <c r="C49" s="15" t="s">
        <v>64</v>
      </c>
      <c r="D49" s="14">
        <v>1206182560</v>
      </c>
      <c r="E49" s="23"/>
      <c r="F49" s="26"/>
      <c r="G49" s="26">
        <f t="shared" si="0"/>
        <v>0</v>
      </c>
    </row>
    <row r="50" spans="1:7" ht="11.25">
      <c r="A50" s="19"/>
      <c r="B50" s="24"/>
      <c r="C50" s="16"/>
      <c r="D50" s="17"/>
      <c r="E50" s="16"/>
      <c r="F50" s="16" t="s">
        <v>111</v>
      </c>
      <c r="G50" s="27">
        <f>SUM(G12:G49)</f>
        <v>0</v>
      </c>
    </row>
    <row r="52" spans="2:3" ht="11.25">
      <c r="B52" s="18"/>
      <c r="C52" s="4" t="s">
        <v>117</v>
      </c>
    </row>
  </sheetData>
  <mergeCells count="1">
    <mergeCell ref="B42:G42"/>
  </mergeCells>
  <printOptions/>
  <pageMargins left="0.77" right="0.3149606299212598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workbookViewId="0" topLeftCell="A4">
      <selection activeCell="K3" sqref="K3"/>
    </sheetView>
  </sheetViews>
  <sheetFormatPr defaultColWidth="9.00390625" defaultRowHeight="12.75"/>
  <cols>
    <col min="1" max="1" width="10.375" style="2" bestFit="1" customWidth="1"/>
    <col min="2" max="3" width="2.75390625" style="2" bestFit="1" customWidth="1"/>
    <col min="4" max="4" width="9.625" style="2" bestFit="1" customWidth="1"/>
    <col min="5" max="5" width="38.25390625" style="2" hidden="1" customWidth="1"/>
    <col min="6" max="6" width="38.25390625" style="2" bestFit="1" customWidth="1"/>
    <col min="7" max="7" width="40.00390625" style="2" hidden="1" customWidth="1"/>
    <col min="8" max="8" width="28.875" style="2" hidden="1" customWidth="1"/>
    <col min="9" max="9" width="6.625" style="2" hidden="1" customWidth="1"/>
    <col min="10" max="10" width="9.75390625" style="2" hidden="1" customWidth="1"/>
    <col min="11" max="11" width="8.625" style="2" bestFit="1" customWidth="1"/>
    <col min="12" max="16384" width="9.125" style="2" customWidth="1"/>
  </cols>
  <sheetData>
    <row r="1" spans="1:11" s="1" customFormat="1" ht="11.25">
      <c r="A1" s="1" t="s">
        <v>1</v>
      </c>
      <c r="B1" s="1" t="s">
        <v>67</v>
      </c>
      <c r="C1" s="1" t="s">
        <v>67</v>
      </c>
      <c r="E1" s="1" t="s">
        <v>2</v>
      </c>
      <c r="F1" s="1" t="s">
        <v>2</v>
      </c>
      <c r="H1" s="1" t="s">
        <v>4</v>
      </c>
      <c r="I1" s="1" t="s">
        <v>5</v>
      </c>
      <c r="J1" s="1" t="s">
        <v>6</v>
      </c>
      <c r="K1" s="1" t="s">
        <v>8</v>
      </c>
    </row>
    <row r="2" spans="1:11" ht="11.25">
      <c r="A2" s="2">
        <v>1401</v>
      </c>
      <c r="B2" s="2">
        <v>12</v>
      </c>
      <c r="C2" s="2">
        <v>12</v>
      </c>
      <c r="D2" s="2" t="str">
        <f aca="true" t="shared" si="0" ref="D2:D48">A2&amp;B2&amp;"0060"</f>
        <v>1401120060</v>
      </c>
      <c r="E2" s="2" t="s">
        <v>9</v>
      </c>
      <c r="F2" s="2" t="s">
        <v>0</v>
      </c>
      <c r="G2" s="2" t="str">
        <f aca="true" t="shared" si="1" ref="G2:G32">E2&amp;B2</f>
        <v>Ёмкость для сбора конденсата, д.12</v>
      </c>
      <c r="H2" s="2" t="s">
        <v>3</v>
      </c>
      <c r="K2" s="2" t="e">
        <f>VLOOKUP(F2,Бланк!$C$12:$G$49,6,0)</f>
        <v>#REF!</v>
      </c>
    </row>
    <row r="3" spans="1:11" ht="11.25">
      <c r="A3" s="2">
        <v>1401</v>
      </c>
      <c r="B3" s="2">
        <v>14</v>
      </c>
      <c r="C3" s="2">
        <v>14</v>
      </c>
      <c r="D3" s="2" t="str">
        <f t="shared" si="0"/>
        <v>1401140060</v>
      </c>
      <c r="E3" s="2" t="s">
        <v>9</v>
      </c>
      <c r="F3" s="2" t="s">
        <v>0</v>
      </c>
      <c r="G3" s="2" t="str">
        <f t="shared" si="1"/>
        <v>Ёмкость для сбора конденсата, д.14</v>
      </c>
      <c r="H3" s="2" t="s">
        <v>3</v>
      </c>
      <c r="K3" s="2" t="e">
        <f>VLOOKUP(F3,Бланк!$C$12:$G$49,6,0)</f>
        <v>#REF!</v>
      </c>
    </row>
    <row r="4" spans="1:11" ht="11.25">
      <c r="A4" s="2">
        <v>1401</v>
      </c>
      <c r="B4" s="2">
        <v>16</v>
      </c>
      <c r="C4" s="2">
        <v>16</v>
      </c>
      <c r="D4" s="2" t="str">
        <f t="shared" si="0"/>
        <v>1401160060</v>
      </c>
      <c r="E4" s="2" t="s">
        <v>9</v>
      </c>
      <c r="F4" s="2" t="s">
        <v>0</v>
      </c>
      <c r="G4" s="2" t="str">
        <f t="shared" si="1"/>
        <v>Ёмкость для сбора конденсата, д.16</v>
      </c>
      <c r="H4" s="2" t="s">
        <v>3</v>
      </c>
      <c r="K4" s="2" t="e">
        <f>VLOOKUP(F4,Бланк!$C$12:$G$49,6,0)</f>
        <v>#REF!</v>
      </c>
    </row>
    <row r="5" spans="1:11" ht="11.25">
      <c r="A5" s="2">
        <v>1401</v>
      </c>
      <c r="B5" s="2">
        <v>18</v>
      </c>
      <c r="C5" s="2">
        <v>18</v>
      </c>
      <c r="D5" s="2" t="str">
        <f t="shared" si="0"/>
        <v>1401180060</v>
      </c>
      <c r="E5" s="2" t="s">
        <v>9</v>
      </c>
      <c r="F5" s="2" t="s">
        <v>0</v>
      </c>
      <c r="G5" s="2" t="str">
        <f t="shared" si="1"/>
        <v>Ёмкость для сбора конденсата, д.18</v>
      </c>
      <c r="H5" s="2" t="s">
        <v>3</v>
      </c>
      <c r="K5" s="2" t="e">
        <f>VLOOKUP(F5,Бланк!$C$12:$G$49,6,0)</f>
        <v>#REF!</v>
      </c>
    </row>
    <row r="6" spans="1:11" ht="11.25">
      <c r="A6" s="2">
        <v>1401</v>
      </c>
      <c r="B6" s="2">
        <v>20</v>
      </c>
      <c r="C6" s="2">
        <v>20</v>
      </c>
      <c r="D6" s="2" t="str">
        <f t="shared" si="0"/>
        <v>1401200060</v>
      </c>
      <c r="E6" s="2" t="s">
        <v>9</v>
      </c>
      <c r="F6" s="2" t="s">
        <v>0</v>
      </c>
      <c r="G6" s="2" t="str">
        <f t="shared" si="1"/>
        <v>Ёмкость для сбора конденсата, д.20</v>
      </c>
      <c r="H6" s="2" t="s">
        <v>3</v>
      </c>
      <c r="K6" s="2" t="e">
        <f>VLOOKUP(F6,Бланк!$C$12:$G$49,6,0)</f>
        <v>#REF!</v>
      </c>
    </row>
    <row r="7" spans="1:11" ht="11.25">
      <c r="A7" s="2">
        <v>1401</v>
      </c>
      <c r="B7" s="2">
        <v>25</v>
      </c>
      <c r="C7" s="2">
        <v>25</v>
      </c>
      <c r="D7" s="2" t="str">
        <f t="shared" si="0"/>
        <v>1401250060</v>
      </c>
      <c r="E7" s="2" t="s">
        <v>9</v>
      </c>
      <c r="F7" s="2" t="s">
        <v>0</v>
      </c>
      <c r="G7" s="2" t="str">
        <f t="shared" si="1"/>
        <v>Ёмкость для сбора конденсата, д.25</v>
      </c>
      <c r="H7" s="2" t="s">
        <v>3</v>
      </c>
      <c r="K7" s="2" t="e">
        <f>VLOOKUP(F7,Бланк!$C$12:$G$49,6,0)</f>
        <v>#REF!</v>
      </c>
    </row>
    <row r="8" spans="1:11" ht="11.25">
      <c r="A8" s="2">
        <v>5002</v>
      </c>
      <c r="B8" s="2">
        <v>12</v>
      </c>
      <c r="C8" s="2">
        <v>12</v>
      </c>
      <c r="D8" s="2" t="str">
        <f t="shared" si="0"/>
        <v>5002120060</v>
      </c>
      <c r="E8" s="2" t="s">
        <v>10</v>
      </c>
      <c r="F8" s="2" t="s">
        <v>85</v>
      </c>
      <c r="G8" s="2" t="str">
        <f t="shared" si="1"/>
        <v>Труба Keranova 133 см с манжетой, д.12</v>
      </c>
      <c r="H8" s="2" t="s">
        <v>11</v>
      </c>
      <c r="K8" s="2" t="e">
        <f>VLOOKUP(F8,Бланк!$C$12:$G$49,6,0)</f>
        <v>#REF!</v>
      </c>
    </row>
    <row r="9" spans="1:11" ht="11.25">
      <c r="A9" s="2">
        <v>5002</v>
      </c>
      <c r="B9" s="2">
        <v>14</v>
      </c>
      <c r="C9" s="2">
        <v>14</v>
      </c>
      <c r="D9" s="2" t="str">
        <f t="shared" si="0"/>
        <v>5002140060</v>
      </c>
      <c r="E9" s="2" t="s">
        <v>10</v>
      </c>
      <c r="F9" s="2" t="s">
        <v>85</v>
      </c>
      <c r="G9" s="2" t="str">
        <f t="shared" si="1"/>
        <v>Труба Keranova 133 см с манжетой, д.14</v>
      </c>
      <c r="H9" s="2" t="s">
        <v>11</v>
      </c>
      <c r="K9" s="2" t="e">
        <f>VLOOKUP(F9,Бланк!$C$12:$G$49,6,0)</f>
        <v>#REF!</v>
      </c>
    </row>
    <row r="10" spans="1:11" ht="11.25">
      <c r="A10" s="2">
        <v>5002</v>
      </c>
      <c r="B10" s="2">
        <v>16</v>
      </c>
      <c r="C10" s="2">
        <v>16</v>
      </c>
      <c r="D10" s="2" t="str">
        <f t="shared" si="0"/>
        <v>5002160060</v>
      </c>
      <c r="E10" s="2" t="s">
        <v>10</v>
      </c>
      <c r="F10" s="2" t="s">
        <v>85</v>
      </c>
      <c r="G10" s="2" t="str">
        <f t="shared" si="1"/>
        <v>Труба Keranova 133 см с манжетой, д.16</v>
      </c>
      <c r="H10" s="2" t="s">
        <v>11</v>
      </c>
      <c r="K10" s="2" t="e">
        <f>VLOOKUP(F10,Бланк!$C$12:$G$49,6,0)</f>
        <v>#REF!</v>
      </c>
    </row>
    <row r="11" spans="1:11" ht="11.25">
      <c r="A11" s="2">
        <v>5002</v>
      </c>
      <c r="B11" s="2">
        <v>18</v>
      </c>
      <c r="C11" s="2">
        <v>18</v>
      </c>
      <c r="D11" s="2" t="str">
        <f t="shared" si="0"/>
        <v>5002180060</v>
      </c>
      <c r="E11" s="2" t="s">
        <v>10</v>
      </c>
      <c r="F11" s="2" t="s">
        <v>85</v>
      </c>
      <c r="G11" s="2" t="str">
        <f t="shared" si="1"/>
        <v>Труба Keranova 133 см с манжетой, д.18</v>
      </c>
      <c r="H11" s="2" t="s">
        <v>11</v>
      </c>
      <c r="K11" s="2" t="e">
        <f>VLOOKUP(F11,Бланк!$C$12:$G$49,6,0)</f>
        <v>#REF!</v>
      </c>
    </row>
    <row r="12" spans="1:11" ht="11.25">
      <c r="A12" s="2">
        <v>5002</v>
      </c>
      <c r="B12" s="2">
        <v>20</v>
      </c>
      <c r="C12" s="2">
        <v>20</v>
      </c>
      <c r="D12" s="2" t="str">
        <f t="shared" si="0"/>
        <v>5002200060</v>
      </c>
      <c r="E12" s="2" t="s">
        <v>10</v>
      </c>
      <c r="F12" s="2" t="s">
        <v>85</v>
      </c>
      <c r="G12" s="2" t="str">
        <f t="shared" si="1"/>
        <v>Труба Keranova 133 см с манжетой, д.20</v>
      </c>
      <c r="H12" s="2" t="s">
        <v>11</v>
      </c>
      <c r="K12" s="2" t="e">
        <f>VLOOKUP(F12,Бланк!$C$12:$G$49,6,0)</f>
        <v>#REF!</v>
      </c>
    </row>
    <row r="13" spans="1:11" ht="11.25">
      <c r="A13" s="2">
        <v>5002</v>
      </c>
      <c r="B13" s="2">
        <v>25</v>
      </c>
      <c r="C13" s="2">
        <v>25</v>
      </c>
      <c r="D13" s="2" t="str">
        <f t="shared" si="0"/>
        <v>5002250060</v>
      </c>
      <c r="E13" s="2" t="s">
        <v>10</v>
      </c>
      <c r="F13" s="2" t="s">
        <v>85</v>
      </c>
      <c r="G13" s="2" t="str">
        <f t="shared" si="1"/>
        <v>Труба Keranova 133 см с манжетой, д.25</v>
      </c>
      <c r="H13" s="2" t="s">
        <v>11</v>
      </c>
      <c r="K13" s="2" t="e">
        <f>VLOOKUP(F13,Бланк!$C$12:$G$49,6,0)</f>
        <v>#REF!</v>
      </c>
    </row>
    <row r="14" spans="1:11" ht="11.25">
      <c r="A14" s="2">
        <v>5001</v>
      </c>
      <c r="B14" s="2">
        <v>12</v>
      </c>
      <c r="C14" s="2">
        <v>12</v>
      </c>
      <c r="D14" s="2" t="str">
        <f t="shared" si="0"/>
        <v>5001120060</v>
      </c>
      <c r="E14" s="2" t="s">
        <v>13</v>
      </c>
      <c r="F14" s="2" t="s">
        <v>86</v>
      </c>
      <c r="G14" s="2" t="str">
        <f t="shared" si="1"/>
        <v>Труба Keranova 66 см с манжетой, д.12</v>
      </c>
      <c r="H14" s="2" t="s">
        <v>11</v>
      </c>
      <c r="K14" s="2" t="e">
        <f>VLOOKUP(F14,Бланк!$C$12:$G$49,6,0)</f>
        <v>#REF!</v>
      </c>
    </row>
    <row r="15" spans="1:11" ht="11.25">
      <c r="A15" s="2">
        <v>5001</v>
      </c>
      <c r="B15" s="2">
        <v>14</v>
      </c>
      <c r="C15" s="2">
        <v>14</v>
      </c>
      <c r="D15" s="2" t="str">
        <f t="shared" si="0"/>
        <v>5001140060</v>
      </c>
      <c r="E15" s="2" t="s">
        <v>13</v>
      </c>
      <c r="F15" s="2" t="s">
        <v>86</v>
      </c>
      <c r="G15" s="2" t="str">
        <f t="shared" si="1"/>
        <v>Труба Keranova 66 см с манжетой, д.14</v>
      </c>
      <c r="H15" s="2" t="s">
        <v>11</v>
      </c>
      <c r="K15" s="2" t="e">
        <f>VLOOKUP(F15,Бланк!$C$12:$G$49,6,0)</f>
        <v>#REF!</v>
      </c>
    </row>
    <row r="16" spans="1:11" ht="11.25">
      <c r="A16" s="2">
        <v>5001</v>
      </c>
      <c r="B16" s="2">
        <v>16</v>
      </c>
      <c r="C16" s="2">
        <v>16</v>
      </c>
      <c r="D16" s="2" t="str">
        <f t="shared" si="0"/>
        <v>5001160060</v>
      </c>
      <c r="E16" s="2" t="s">
        <v>13</v>
      </c>
      <c r="F16" s="2" t="s">
        <v>86</v>
      </c>
      <c r="G16" s="2" t="str">
        <f t="shared" si="1"/>
        <v>Труба Keranova 66 см с манжетой, д.16</v>
      </c>
      <c r="H16" s="2" t="s">
        <v>11</v>
      </c>
      <c r="K16" s="2" t="e">
        <f>VLOOKUP(F16,Бланк!$C$12:$G$49,6,0)</f>
        <v>#REF!</v>
      </c>
    </row>
    <row r="17" spans="1:11" ht="11.25">
      <c r="A17" s="2">
        <v>5001</v>
      </c>
      <c r="B17" s="2">
        <v>18</v>
      </c>
      <c r="C17" s="2">
        <v>18</v>
      </c>
      <c r="D17" s="2" t="str">
        <f t="shared" si="0"/>
        <v>5001180060</v>
      </c>
      <c r="E17" s="2" t="s">
        <v>13</v>
      </c>
      <c r="F17" s="2" t="s">
        <v>86</v>
      </c>
      <c r="G17" s="2" t="str">
        <f t="shared" si="1"/>
        <v>Труба Keranova 66 см с манжетой, д.18</v>
      </c>
      <c r="H17" s="2" t="s">
        <v>11</v>
      </c>
      <c r="K17" s="2" t="e">
        <f>VLOOKUP(F17,Бланк!$C$12:$G$49,6,0)</f>
        <v>#REF!</v>
      </c>
    </row>
    <row r="18" spans="1:11" ht="11.25">
      <c r="A18" s="2">
        <v>5001</v>
      </c>
      <c r="B18" s="2">
        <v>20</v>
      </c>
      <c r="C18" s="2">
        <v>20</v>
      </c>
      <c r="D18" s="2" t="str">
        <f t="shared" si="0"/>
        <v>5001200060</v>
      </c>
      <c r="E18" s="2" t="s">
        <v>13</v>
      </c>
      <c r="F18" s="2" t="s">
        <v>86</v>
      </c>
      <c r="G18" s="2" t="str">
        <f t="shared" si="1"/>
        <v>Труба Keranova 66 см с манжетой, д.20</v>
      </c>
      <c r="H18" s="2" t="s">
        <v>11</v>
      </c>
      <c r="K18" s="2" t="e">
        <f>VLOOKUP(F18,Бланк!$C$12:$G$49,6,0)</f>
        <v>#REF!</v>
      </c>
    </row>
    <row r="19" spans="1:11" ht="11.25">
      <c r="A19" s="2">
        <v>5001</v>
      </c>
      <c r="B19" s="2">
        <v>25</v>
      </c>
      <c r="C19" s="2">
        <v>25</v>
      </c>
      <c r="D19" s="2" t="str">
        <f t="shared" si="0"/>
        <v>5001250060</v>
      </c>
      <c r="E19" s="2" t="s">
        <v>13</v>
      </c>
      <c r="F19" s="2" t="s">
        <v>86</v>
      </c>
      <c r="G19" s="2" t="str">
        <f t="shared" si="1"/>
        <v>Труба Keranova 66 см с манжетой, д.25</v>
      </c>
      <c r="H19" s="2" t="s">
        <v>11</v>
      </c>
      <c r="K19" s="2" t="e">
        <f>VLOOKUP(F19,Бланк!$C$12:$G$49,6,0)</f>
        <v>#REF!</v>
      </c>
    </row>
    <row r="20" spans="1:11" ht="11.25">
      <c r="A20" s="2">
        <v>5012</v>
      </c>
      <c r="B20" s="2">
        <v>12</v>
      </c>
      <c r="C20" s="2">
        <v>12</v>
      </c>
      <c r="D20" s="2" t="str">
        <f t="shared" si="0"/>
        <v>5012120060</v>
      </c>
      <c r="E20" s="2" t="s">
        <v>12</v>
      </c>
      <c r="F20" s="2" t="s">
        <v>87</v>
      </c>
      <c r="G20" s="2" t="str">
        <f t="shared" si="1"/>
        <v>Труба Keranova 133 см, д.12</v>
      </c>
      <c r="K20" s="2" t="e">
        <f>VLOOKUP(F20,Бланк!$C$12:$G$49,6,0)</f>
        <v>#N/A</v>
      </c>
    </row>
    <row r="21" spans="1:11" ht="11.25">
      <c r="A21" s="2">
        <v>5012</v>
      </c>
      <c r="B21" s="2">
        <v>14</v>
      </c>
      <c r="C21" s="2">
        <v>14</v>
      </c>
      <c r="D21" s="2" t="str">
        <f t="shared" si="0"/>
        <v>5012140060</v>
      </c>
      <c r="E21" s="2" t="s">
        <v>12</v>
      </c>
      <c r="F21" s="2" t="s">
        <v>87</v>
      </c>
      <c r="G21" s="2" t="str">
        <f t="shared" si="1"/>
        <v>Труба Keranova 133 см, д.14</v>
      </c>
      <c r="K21" s="2" t="e">
        <f>VLOOKUP(F21,Бланк!$C$12:$G$49,6,0)</f>
        <v>#N/A</v>
      </c>
    </row>
    <row r="22" spans="1:11" ht="11.25">
      <c r="A22" s="2">
        <v>5012</v>
      </c>
      <c r="B22" s="2">
        <v>16</v>
      </c>
      <c r="C22" s="2">
        <v>16</v>
      </c>
      <c r="D22" s="2" t="str">
        <f t="shared" si="0"/>
        <v>5012160060</v>
      </c>
      <c r="E22" s="2" t="s">
        <v>12</v>
      </c>
      <c r="F22" s="2" t="s">
        <v>87</v>
      </c>
      <c r="G22" s="2" t="str">
        <f t="shared" si="1"/>
        <v>Труба Keranova 133 см, д.16</v>
      </c>
      <c r="K22" s="2" t="e">
        <f>VLOOKUP(F22,Бланк!$C$12:$G$49,6,0)</f>
        <v>#N/A</v>
      </c>
    </row>
    <row r="23" spans="1:11" ht="11.25">
      <c r="A23" s="2">
        <v>5012</v>
      </c>
      <c r="B23" s="2">
        <v>18</v>
      </c>
      <c r="C23" s="2">
        <v>18</v>
      </c>
      <c r="D23" s="2" t="str">
        <f t="shared" si="0"/>
        <v>5012180060</v>
      </c>
      <c r="E23" s="2" t="s">
        <v>12</v>
      </c>
      <c r="F23" s="2" t="s">
        <v>87</v>
      </c>
      <c r="G23" s="2" t="str">
        <f t="shared" si="1"/>
        <v>Труба Keranova 133 см, д.18</v>
      </c>
      <c r="K23" s="2" t="e">
        <f>VLOOKUP(F23,Бланк!$C$12:$G$49,6,0)</f>
        <v>#N/A</v>
      </c>
    </row>
    <row r="24" spans="1:11" ht="11.25">
      <c r="A24" s="2">
        <v>5012</v>
      </c>
      <c r="B24" s="2">
        <v>20</v>
      </c>
      <c r="C24" s="2">
        <v>20</v>
      </c>
      <c r="D24" s="2" t="str">
        <f t="shared" si="0"/>
        <v>5012200060</v>
      </c>
      <c r="E24" s="2" t="s">
        <v>12</v>
      </c>
      <c r="F24" s="2" t="s">
        <v>87</v>
      </c>
      <c r="G24" s="2" t="str">
        <f t="shared" si="1"/>
        <v>Труба Keranova 133 см, д.20</v>
      </c>
      <c r="K24" s="2" t="e">
        <f>VLOOKUP(F24,Бланк!$C$12:$G$49,6,0)</f>
        <v>#N/A</v>
      </c>
    </row>
    <row r="25" spans="1:11" ht="11.25">
      <c r="A25" s="2">
        <v>5012</v>
      </c>
      <c r="B25" s="2">
        <v>25</v>
      </c>
      <c r="C25" s="2">
        <v>25</v>
      </c>
      <c r="D25" s="2" t="str">
        <f t="shared" si="0"/>
        <v>5012250060</v>
      </c>
      <c r="E25" s="2" t="s">
        <v>12</v>
      </c>
      <c r="F25" s="2" t="s">
        <v>87</v>
      </c>
      <c r="G25" s="2" t="str">
        <f t="shared" si="1"/>
        <v>Труба Keranova 133 см, д.25</v>
      </c>
      <c r="K25" s="2" t="e">
        <f>VLOOKUP(F25,Бланк!$C$12:$G$49,6,0)</f>
        <v>#N/A</v>
      </c>
    </row>
    <row r="26" spans="1:11" ht="11.25">
      <c r="A26" s="2">
        <v>5011</v>
      </c>
      <c r="B26" s="2">
        <v>12</v>
      </c>
      <c r="C26" s="2">
        <v>12</v>
      </c>
      <c r="D26" s="2" t="str">
        <f t="shared" si="0"/>
        <v>5011120060</v>
      </c>
      <c r="E26" s="2" t="s">
        <v>14</v>
      </c>
      <c r="F26" s="2" t="s">
        <v>88</v>
      </c>
      <c r="G26" s="2" t="str">
        <f t="shared" si="1"/>
        <v>Труба Keranova 66 см, д.12</v>
      </c>
      <c r="K26" s="2" t="e">
        <f>VLOOKUP(F26,Бланк!$C$12:$G$49,6,0)</f>
        <v>#N/A</v>
      </c>
    </row>
    <row r="27" spans="1:11" ht="11.25">
      <c r="A27" s="2">
        <v>5011</v>
      </c>
      <c r="B27" s="2">
        <v>14</v>
      </c>
      <c r="C27" s="2">
        <v>14</v>
      </c>
      <c r="D27" s="2" t="str">
        <f t="shared" si="0"/>
        <v>5011140060</v>
      </c>
      <c r="E27" s="2" t="s">
        <v>14</v>
      </c>
      <c r="F27" s="2" t="s">
        <v>88</v>
      </c>
      <c r="G27" s="2" t="str">
        <f t="shared" si="1"/>
        <v>Труба Keranova 66 см, д.14</v>
      </c>
      <c r="K27" s="2" t="e">
        <f>VLOOKUP(F27,Бланк!$C$12:$G$49,6,0)</f>
        <v>#N/A</v>
      </c>
    </row>
    <row r="28" spans="1:11" ht="11.25">
      <c r="A28" s="2">
        <v>5011</v>
      </c>
      <c r="B28" s="2">
        <v>16</v>
      </c>
      <c r="C28" s="2">
        <v>16</v>
      </c>
      <c r="D28" s="2" t="str">
        <f t="shared" si="0"/>
        <v>5011160060</v>
      </c>
      <c r="E28" s="2" t="s">
        <v>14</v>
      </c>
      <c r="F28" s="2" t="s">
        <v>88</v>
      </c>
      <c r="G28" s="2" t="str">
        <f t="shared" si="1"/>
        <v>Труба Keranova 66 см, д.16</v>
      </c>
      <c r="K28" s="2" t="e">
        <f>VLOOKUP(F28,Бланк!$C$12:$G$49,6,0)</f>
        <v>#N/A</v>
      </c>
    </row>
    <row r="29" spans="1:11" ht="11.25">
      <c r="A29" s="2">
        <v>5011</v>
      </c>
      <c r="B29" s="2">
        <v>18</v>
      </c>
      <c r="C29" s="2">
        <v>18</v>
      </c>
      <c r="D29" s="2" t="str">
        <f t="shared" si="0"/>
        <v>5011180060</v>
      </c>
      <c r="E29" s="2" t="s">
        <v>14</v>
      </c>
      <c r="F29" s="2" t="s">
        <v>88</v>
      </c>
      <c r="G29" s="2" t="str">
        <f t="shared" si="1"/>
        <v>Труба Keranova 66 см, д.18</v>
      </c>
      <c r="K29" s="2" t="e">
        <f>VLOOKUP(F29,Бланк!$C$12:$G$49,6,0)</f>
        <v>#N/A</v>
      </c>
    </row>
    <row r="30" spans="1:11" ht="11.25">
      <c r="A30" s="2">
        <v>5011</v>
      </c>
      <c r="B30" s="2">
        <v>20</v>
      </c>
      <c r="C30" s="2">
        <v>20</v>
      </c>
      <c r="D30" s="2" t="str">
        <f t="shared" si="0"/>
        <v>5011200060</v>
      </c>
      <c r="E30" s="2" t="s">
        <v>14</v>
      </c>
      <c r="F30" s="2" t="s">
        <v>88</v>
      </c>
      <c r="G30" s="2" t="str">
        <f t="shared" si="1"/>
        <v>Труба Keranova 66 см, д.20</v>
      </c>
      <c r="K30" s="2" t="e">
        <f>VLOOKUP(F30,Бланк!$C$12:$G$49,6,0)</f>
        <v>#N/A</v>
      </c>
    </row>
    <row r="31" spans="1:11" ht="11.25">
      <c r="A31" s="2">
        <v>5011</v>
      </c>
      <c r="B31" s="2">
        <v>25</v>
      </c>
      <c r="C31" s="2">
        <v>25</v>
      </c>
      <c r="D31" s="2" t="str">
        <f t="shared" si="0"/>
        <v>5011250060</v>
      </c>
      <c r="E31" s="2" t="s">
        <v>14</v>
      </c>
      <c r="F31" s="2" t="s">
        <v>88</v>
      </c>
      <c r="G31" s="2" t="str">
        <f t="shared" si="1"/>
        <v>Труба Keranova 66 см, д.25</v>
      </c>
      <c r="K31" s="2" t="e">
        <f>VLOOKUP(F31,Бланк!$C$12:$G$49,6,0)</f>
        <v>#N/A</v>
      </c>
    </row>
    <row r="32" spans="1:11" ht="11.25">
      <c r="A32" s="2">
        <v>1504</v>
      </c>
      <c r="B32" s="2">
        <v>12</v>
      </c>
      <c r="C32" s="2">
        <v>12</v>
      </c>
      <c r="D32" s="2" t="str">
        <f t="shared" si="0"/>
        <v>1504120060</v>
      </c>
      <c r="E32" s="2" t="s">
        <v>15</v>
      </c>
      <c r="F32" s="2" t="s">
        <v>89</v>
      </c>
      <c r="G32" s="2" t="str">
        <f t="shared" si="1"/>
        <v>Манжета Keranova с распорными элементами, д.12</v>
      </c>
      <c r="K32" s="2" t="e">
        <f>VLOOKUP(F32,Бланк!$C$12:$G$49,6,0)</f>
        <v>#N/A</v>
      </c>
    </row>
    <row r="33" spans="1:11" ht="11.25">
      <c r="A33" s="2">
        <v>1504</v>
      </c>
      <c r="B33" s="2">
        <v>14</v>
      </c>
      <c r="C33" s="2">
        <v>14</v>
      </c>
      <c r="D33" s="2" t="str">
        <f t="shared" si="0"/>
        <v>1504140060</v>
      </c>
      <c r="E33" s="2" t="s">
        <v>15</v>
      </c>
      <c r="F33" s="2" t="s">
        <v>89</v>
      </c>
      <c r="G33" s="2" t="str">
        <f aca="true" t="shared" si="2" ref="G33:G42">E33&amp;B33</f>
        <v>Манжета Keranova с распорными элементами, д.14</v>
      </c>
      <c r="K33" s="2" t="e">
        <f>VLOOKUP(F33,Бланк!$C$12:$G$49,6,0)</f>
        <v>#N/A</v>
      </c>
    </row>
    <row r="34" spans="1:11" ht="11.25">
      <c r="A34" s="2">
        <v>1504</v>
      </c>
      <c r="B34" s="2">
        <v>16</v>
      </c>
      <c r="C34" s="2">
        <v>16</v>
      </c>
      <c r="D34" s="2" t="str">
        <f t="shared" si="0"/>
        <v>1504160060</v>
      </c>
      <c r="E34" s="2" t="s">
        <v>15</v>
      </c>
      <c r="F34" s="2" t="s">
        <v>89</v>
      </c>
      <c r="G34" s="2" t="str">
        <f t="shared" si="2"/>
        <v>Манжета Keranova с распорными элементами, д.16</v>
      </c>
      <c r="K34" s="2" t="e">
        <f>VLOOKUP(F34,Бланк!$C$12:$G$49,6,0)</f>
        <v>#N/A</v>
      </c>
    </row>
    <row r="35" spans="1:11" ht="11.25">
      <c r="A35" s="2">
        <v>1504</v>
      </c>
      <c r="B35" s="2">
        <v>18</v>
      </c>
      <c r="C35" s="2">
        <v>18</v>
      </c>
      <c r="D35" s="2" t="str">
        <f t="shared" si="0"/>
        <v>1504180060</v>
      </c>
      <c r="E35" s="2" t="s">
        <v>15</v>
      </c>
      <c r="F35" s="2" t="s">
        <v>89</v>
      </c>
      <c r="G35" s="2" t="str">
        <f t="shared" si="2"/>
        <v>Манжета Keranova с распорными элементами, д.18</v>
      </c>
      <c r="K35" s="2" t="e">
        <f>VLOOKUP(F35,Бланк!$C$12:$G$49,6,0)</f>
        <v>#N/A</v>
      </c>
    </row>
    <row r="36" spans="1:11" ht="11.25">
      <c r="A36" s="2">
        <v>1504</v>
      </c>
      <c r="B36" s="2">
        <v>20</v>
      </c>
      <c r="C36" s="2">
        <v>20</v>
      </c>
      <c r="D36" s="2" t="str">
        <f t="shared" si="0"/>
        <v>1504200060</v>
      </c>
      <c r="E36" s="2" t="s">
        <v>15</v>
      </c>
      <c r="F36" s="2" t="s">
        <v>89</v>
      </c>
      <c r="G36" s="2" t="str">
        <f t="shared" si="2"/>
        <v>Манжета Keranova с распорными элементами, д.20</v>
      </c>
      <c r="K36" s="2" t="e">
        <f>VLOOKUP(F36,Бланк!$C$12:$G$49,6,0)</f>
        <v>#N/A</v>
      </c>
    </row>
    <row r="37" spans="1:11" ht="11.25">
      <c r="A37" s="2">
        <v>1504</v>
      </c>
      <c r="B37" s="2">
        <v>25</v>
      </c>
      <c r="C37" s="2">
        <v>25</v>
      </c>
      <c r="D37" s="2" t="str">
        <f t="shared" si="0"/>
        <v>1504250060</v>
      </c>
      <c r="E37" s="2" t="s">
        <v>15</v>
      </c>
      <c r="F37" s="2" t="s">
        <v>89</v>
      </c>
      <c r="G37" s="2" t="str">
        <f t="shared" si="2"/>
        <v>Манжета Keranova с распорными элементами, д.25</v>
      </c>
      <c r="K37" s="2" t="e">
        <f>VLOOKUP(F37,Бланк!$C$12:$G$49,6,0)</f>
        <v>#N/A</v>
      </c>
    </row>
    <row r="38" spans="1:11" ht="11.25">
      <c r="A38" s="2">
        <v>1101</v>
      </c>
      <c r="B38" s="2">
        <v>14</v>
      </c>
      <c r="C38" s="2">
        <v>14</v>
      </c>
      <c r="D38" s="2" t="str">
        <f t="shared" si="0"/>
        <v>1101140060</v>
      </c>
      <c r="E38" s="2" t="s">
        <v>16</v>
      </c>
      <c r="F38" s="2" t="s">
        <v>90</v>
      </c>
      <c r="G38" s="2" t="str">
        <f t="shared" si="2"/>
        <v>Теплоизоляция, д.14</v>
      </c>
      <c r="H38" s="2" t="s">
        <v>17</v>
      </c>
      <c r="K38" s="2" t="e">
        <f>VLOOKUP(F38,Бланк!$C$12:$G$49,6,0)</f>
        <v>#REF!</v>
      </c>
    </row>
    <row r="39" spans="1:11" ht="11.25">
      <c r="A39" s="2">
        <v>1101</v>
      </c>
      <c r="B39" s="2">
        <v>16</v>
      </c>
      <c r="C39" s="2">
        <v>16</v>
      </c>
      <c r="D39" s="2" t="str">
        <f t="shared" si="0"/>
        <v>1101160060</v>
      </c>
      <c r="E39" s="2" t="s">
        <v>16</v>
      </c>
      <c r="F39" s="2" t="s">
        <v>90</v>
      </c>
      <c r="G39" s="2" t="str">
        <f t="shared" si="2"/>
        <v>Теплоизоляция, д.16</v>
      </c>
      <c r="H39" s="2" t="s">
        <v>17</v>
      </c>
      <c r="K39" s="2" t="e">
        <f>VLOOKUP(F39,Бланк!$C$12:$G$49,6,0)</f>
        <v>#REF!</v>
      </c>
    </row>
    <row r="40" spans="1:11" ht="11.25">
      <c r="A40" s="2">
        <v>1101</v>
      </c>
      <c r="B40" s="2">
        <v>18</v>
      </c>
      <c r="C40" s="2">
        <v>18</v>
      </c>
      <c r="D40" s="2" t="str">
        <f t="shared" si="0"/>
        <v>1101180060</v>
      </c>
      <c r="E40" s="2" t="s">
        <v>16</v>
      </c>
      <c r="F40" s="2" t="s">
        <v>90</v>
      </c>
      <c r="G40" s="2" t="str">
        <f t="shared" si="2"/>
        <v>Теплоизоляция, д.18</v>
      </c>
      <c r="H40" s="2" t="s">
        <v>17</v>
      </c>
      <c r="K40" s="2" t="e">
        <f>VLOOKUP(F40,Бланк!$C$12:$G$49,6,0)</f>
        <v>#REF!</v>
      </c>
    </row>
    <row r="41" spans="1:11" ht="11.25">
      <c r="A41" s="2">
        <v>1101</v>
      </c>
      <c r="B41" s="2">
        <v>20</v>
      </c>
      <c r="C41" s="2">
        <v>20</v>
      </c>
      <c r="D41" s="2" t="str">
        <f t="shared" si="0"/>
        <v>1101200060</v>
      </c>
      <c r="E41" s="2" t="s">
        <v>16</v>
      </c>
      <c r="F41" s="2" t="s">
        <v>90</v>
      </c>
      <c r="G41" s="2" t="str">
        <f t="shared" si="2"/>
        <v>Теплоизоляция, д.20</v>
      </c>
      <c r="H41" s="2" t="s">
        <v>17</v>
      </c>
      <c r="K41" s="2" t="e">
        <f>VLOOKUP(F41,Бланк!$C$12:$G$49,6,0)</f>
        <v>#REF!</v>
      </c>
    </row>
    <row r="42" spans="1:11" ht="11.25">
      <c r="A42" s="2">
        <v>1101</v>
      </c>
      <c r="B42" s="2">
        <v>25</v>
      </c>
      <c r="C42" s="2">
        <v>25</v>
      </c>
      <c r="D42" s="2" t="str">
        <f t="shared" si="0"/>
        <v>1101250060</v>
      </c>
      <c r="E42" s="2" t="s">
        <v>16</v>
      </c>
      <c r="F42" s="2" t="s">
        <v>90</v>
      </c>
      <c r="G42" s="2" t="str">
        <f t="shared" si="2"/>
        <v>Теплоизоляция, д.25</v>
      </c>
      <c r="H42" s="2" t="s">
        <v>17</v>
      </c>
      <c r="K42" s="2" t="e">
        <f>VLOOKUP(F42,Бланк!$C$12:$G$49,6,0)</f>
        <v>#REF!</v>
      </c>
    </row>
    <row r="43" spans="1:11" ht="11.25">
      <c r="A43" s="2">
        <v>2541</v>
      </c>
      <c r="B43" s="2">
        <v>12</v>
      </c>
      <c r="C43" s="2">
        <v>12</v>
      </c>
      <c r="D43" s="2" t="str">
        <f t="shared" si="0"/>
        <v>2541120060</v>
      </c>
      <c r="E43" s="2" t="s">
        <v>18</v>
      </c>
      <c r="F43" s="2" t="s">
        <v>91</v>
      </c>
      <c r="G43" s="2" t="str">
        <f aca="true" t="shared" si="3" ref="G43:G85">E43&amp;B43</f>
        <v>Покровная плита с манжетой, д.12</v>
      </c>
      <c r="K43" s="2" t="e">
        <f>VLOOKUP(F43,Бланк!$C$12:$G$49,6,0)</f>
        <v>#REF!</v>
      </c>
    </row>
    <row r="44" spans="1:11" ht="11.25">
      <c r="A44" s="2">
        <v>2541</v>
      </c>
      <c r="B44" s="2">
        <v>14</v>
      </c>
      <c r="C44" s="2">
        <v>14</v>
      </c>
      <c r="D44" s="2" t="str">
        <f t="shared" si="0"/>
        <v>2541140060</v>
      </c>
      <c r="E44" s="2" t="s">
        <v>18</v>
      </c>
      <c r="F44" s="2" t="s">
        <v>91</v>
      </c>
      <c r="G44" s="2" t="str">
        <f t="shared" si="3"/>
        <v>Покровная плита с манжетой, д.14</v>
      </c>
      <c r="K44" s="2" t="e">
        <f>VLOOKUP(F44,Бланк!$C$12:$G$49,6,0)</f>
        <v>#REF!</v>
      </c>
    </row>
    <row r="45" spans="1:11" ht="11.25">
      <c r="A45" s="2">
        <v>2541</v>
      </c>
      <c r="B45" s="2">
        <v>16</v>
      </c>
      <c r="C45" s="2">
        <v>16</v>
      </c>
      <c r="D45" s="2" t="str">
        <f t="shared" si="0"/>
        <v>2541160060</v>
      </c>
      <c r="E45" s="2" t="s">
        <v>18</v>
      </c>
      <c r="F45" s="2" t="s">
        <v>91</v>
      </c>
      <c r="G45" s="2" t="str">
        <f t="shared" si="3"/>
        <v>Покровная плита с манжетой, д.16</v>
      </c>
      <c r="K45" s="2" t="e">
        <f>VLOOKUP(F45,Бланк!$C$12:$G$49,6,0)</f>
        <v>#REF!</v>
      </c>
    </row>
    <row r="46" spans="1:11" ht="11.25">
      <c r="A46" s="2">
        <v>2541</v>
      </c>
      <c r="B46" s="2">
        <v>18</v>
      </c>
      <c r="C46" s="2">
        <v>18</v>
      </c>
      <c r="D46" s="2" t="str">
        <f t="shared" si="0"/>
        <v>2541180060</v>
      </c>
      <c r="E46" s="2" t="s">
        <v>18</v>
      </c>
      <c r="F46" s="2" t="s">
        <v>91</v>
      </c>
      <c r="G46" s="2" t="str">
        <f t="shared" si="3"/>
        <v>Покровная плита с манжетой, д.18</v>
      </c>
      <c r="K46" s="2" t="e">
        <f>VLOOKUP(F46,Бланк!$C$12:$G$49,6,0)</f>
        <v>#REF!</v>
      </c>
    </row>
    <row r="47" spans="1:11" ht="11.25">
      <c r="A47" s="2">
        <v>2541</v>
      </c>
      <c r="B47" s="2">
        <v>20</v>
      </c>
      <c r="C47" s="2">
        <v>20</v>
      </c>
      <c r="D47" s="2" t="str">
        <f t="shared" si="0"/>
        <v>2541200060</v>
      </c>
      <c r="E47" s="2" t="s">
        <v>18</v>
      </c>
      <c r="F47" s="2" t="s">
        <v>91</v>
      </c>
      <c r="G47" s="2" t="str">
        <f t="shared" si="3"/>
        <v>Покровная плита с манжетой, д.20</v>
      </c>
      <c r="K47" s="2" t="e">
        <f>VLOOKUP(F47,Бланк!$C$12:$G$49,6,0)</f>
        <v>#REF!</v>
      </c>
    </row>
    <row r="48" spans="1:11" ht="11.25">
      <c r="A48" s="2">
        <v>2541</v>
      </c>
      <c r="B48" s="2">
        <v>25</v>
      </c>
      <c r="C48" s="2">
        <v>25</v>
      </c>
      <c r="D48" s="2" t="str">
        <f t="shared" si="0"/>
        <v>2541250060</v>
      </c>
      <c r="E48" s="2" t="s">
        <v>18</v>
      </c>
      <c r="F48" s="2" t="s">
        <v>91</v>
      </c>
      <c r="G48" s="2" t="str">
        <f t="shared" si="3"/>
        <v>Покровная плита с манжетой, д.25</v>
      </c>
      <c r="K48" s="2" t="e">
        <f>VLOOKUP(F48,Бланк!$C$12:$G$49,6,0)</f>
        <v>#REF!</v>
      </c>
    </row>
    <row r="49" spans="1:11" ht="11.25">
      <c r="A49" s="2">
        <v>2309</v>
      </c>
      <c r="B49" s="2">
        <v>12</v>
      </c>
      <c r="C49" s="2">
        <v>12</v>
      </c>
      <c r="D49" s="2" t="str">
        <f aca="true" t="shared" si="4" ref="D49:D54">A49&amp;B49&amp;"0061"</f>
        <v>2309120061</v>
      </c>
      <c r="E49" s="2" t="s">
        <v>19</v>
      </c>
      <c r="F49" s="2" t="s">
        <v>92</v>
      </c>
      <c r="G49" s="2" t="str">
        <f t="shared" si="3"/>
        <v>Конус, д.12</v>
      </c>
      <c r="K49" s="2" t="e">
        <f>VLOOKUP(F49,Бланк!$C$12:$G$49,6,0)</f>
        <v>#REF!</v>
      </c>
    </row>
    <row r="50" spans="1:11" ht="11.25">
      <c r="A50" s="2">
        <v>2309</v>
      </c>
      <c r="B50" s="2">
        <v>14</v>
      </c>
      <c r="C50" s="2">
        <v>14</v>
      </c>
      <c r="D50" s="2" t="str">
        <f t="shared" si="4"/>
        <v>2309140061</v>
      </c>
      <c r="E50" s="2" t="s">
        <v>19</v>
      </c>
      <c r="F50" s="2" t="s">
        <v>92</v>
      </c>
      <c r="G50" s="2" t="str">
        <f t="shared" si="3"/>
        <v>Конус, д.14</v>
      </c>
      <c r="K50" s="2" t="e">
        <f>VLOOKUP(F50,Бланк!$C$12:$G$49,6,0)</f>
        <v>#REF!</v>
      </c>
    </row>
    <row r="51" spans="1:11" ht="11.25">
      <c r="A51" s="2">
        <v>2309</v>
      </c>
      <c r="B51" s="2">
        <v>16</v>
      </c>
      <c r="C51" s="2">
        <v>16</v>
      </c>
      <c r="D51" s="2" t="str">
        <f t="shared" si="4"/>
        <v>2309160061</v>
      </c>
      <c r="E51" s="2" t="s">
        <v>19</v>
      </c>
      <c r="F51" s="2" t="s">
        <v>92</v>
      </c>
      <c r="G51" s="2" t="str">
        <f t="shared" si="3"/>
        <v>Конус, д.16</v>
      </c>
      <c r="K51" s="2" t="e">
        <f>VLOOKUP(F51,Бланк!$C$12:$G$49,6,0)</f>
        <v>#REF!</v>
      </c>
    </row>
    <row r="52" spans="1:11" ht="11.25">
      <c r="A52" s="2">
        <v>2309</v>
      </c>
      <c r="B52" s="2">
        <v>18</v>
      </c>
      <c r="C52" s="2">
        <v>18</v>
      </c>
      <c r="D52" s="2" t="str">
        <f t="shared" si="4"/>
        <v>2309180061</v>
      </c>
      <c r="E52" s="2" t="s">
        <v>19</v>
      </c>
      <c r="F52" s="2" t="s">
        <v>92</v>
      </c>
      <c r="G52" s="2" t="str">
        <f t="shared" si="3"/>
        <v>Конус, д.18</v>
      </c>
      <c r="K52" s="2" t="e">
        <f>VLOOKUP(F52,Бланк!$C$12:$G$49,6,0)</f>
        <v>#REF!</v>
      </c>
    </row>
    <row r="53" spans="1:11" ht="11.25">
      <c r="A53" s="2">
        <v>2309</v>
      </c>
      <c r="B53" s="2">
        <v>20</v>
      </c>
      <c r="C53" s="2">
        <v>20</v>
      </c>
      <c r="D53" s="2" t="str">
        <f t="shared" si="4"/>
        <v>2309200061</v>
      </c>
      <c r="E53" s="2" t="s">
        <v>19</v>
      </c>
      <c r="F53" s="2" t="s">
        <v>92</v>
      </c>
      <c r="G53" s="2" t="str">
        <f t="shared" si="3"/>
        <v>Конус, д.20</v>
      </c>
      <c r="K53" s="2" t="e">
        <f>VLOOKUP(F53,Бланк!$C$12:$G$49,6,0)</f>
        <v>#REF!</v>
      </c>
    </row>
    <row r="54" spans="1:11" ht="11.25">
      <c r="A54" s="2">
        <v>2309</v>
      </c>
      <c r="B54" s="2">
        <v>25</v>
      </c>
      <c r="C54" s="2">
        <v>25</v>
      </c>
      <c r="D54" s="2" t="str">
        <f t="shared" si="4"/>
        <v>2309250061</v>
      </c>
      <c r="E54" s="2" t="s">
        <v>19</v>
      </c>
      <c r="F54" s="2" t="s">
        <v>92</v>
      </c>
      <c r="G54" s="2" t="str">
        <f t="shared" si="3"/>
        <v>Конус, д.25</v>
      </c>
      <c r="K54" s="2" t="e">
        <f>VLOOKUP(F54,Бланк!$C$12:$G$49,6,0)</f>
        <v>#REF!</v>
      </c>
    </row>
    <row r="55" spans="1:11" ht="11.25">
      <c r="A55" s="2">
        <v>1302</v>
      </c>
      <c r="B55" s="2">
        <v>12</v>
      </c>
      <c r="C55" s="2">
        <v>12</v>
      </c>
      <c r="D55" s="2" t="str">
        <f aca="true" t="shared" si="5" ref="D55:D90">A55&amp;B55&amp;"0060"</f>
        <v>1302120060</v>
      </c>
      <c r="E55" s="2" t="s">
        <v>20</v>
      </c>
      <c r="F55" s="2" t="s">
        <v>93</v>
      </c>
      <c r="G55" s="2" t="str">
        <f t="shared" si="3"/>
        <v>Универсальный штуцер, д.12</v>
      </c>
      <c r="K55" s="2" t="e">
        <f>VLOOKUP(F55,Бланк!$C$12:$G$49,6,0)</f>
        <v>#REF!</v>
      </c>
    </row>
    <row r="56" spans="1:11" ht="11.25">
      <c r="A56" s="2">
        <v>1302</v>
      </c>
      <c r="B56" s="2">
        <v>14</v>
      </c>
      <c r="C56" s="2">
        <v>14</v>
      </c>
      <c r="D56" s="2" t="str">
        <f t="shared" si="5"/>
        <v>1302140060</v>
      </c>
      <c r="E56" s="2" t="s">
        <v>20</v>
      </c>
      <c r="F56" s="2" t="s">
        <v>93</v>
      </c>
      <c r="G56" s="2" t="str">
        <f t="shared" si="3"/>
        <v>Универсальный штуцер, д.14</v>
      </c>
      <c r="K56" s="2" t="e">
        <f>VLOOKUP(F56,Бланк!$C$12:$G$49,6,0)</f>
        <v>#REF!</v>
      </c>
    </row>
    <row r="57" spans="1:11" ht="11.25">
      <c r="A57" s="2">
        <v>1302</v>
      </c>
      <c r="B57" s="2">
        <v>16</v>
      </c>
      <c r="C57" s="2">
        <v>16</v>
      </c>
      <c r="D57" s="2" t="str">
        <f t="shared" si="5"/>
        <v>1302160060</v>
      </c>
      <c r="E57" s="2" t="s">
        <v>20</v>
      </c>
      <c r="F57" s="2" t="s">
        <v>93</v>
      </c>
      <c r="G57" s="2" t="str">
        <f t="shared" si="3"/>
        <v>Универсальный штуцер, д.16</v>
      </c>
      <c r="K57" s="2" t="e">
        <f>VLOOKUP(F57,Бланк!$C$12:$G$49,6,0)</f>
        <v>#REF!</v>
      </c>
    </row>
    <row r="58" spans="1:11" ht="11.25">
      <c r="A58" s="2">
        <v>1302</v>
      </c>
      <c r="B58" s="2">
        <v>18</v>
      </c>
      <c r="C58" s="2">
        <v>18</v>
      </c>
      <c r="D58" s="2" t="str">
        <f t="shared" si="5"/>
        <v>1302180060</v>
      </c>
      <c r="E58" s="2" t="s">
        <v>20</v>
      </c>
      <c r="F58" s="2" t="s">
        <v>93</v>
      </c>
      <c r="G58" s="2" t="str">
        <f t="shared" si="3"/>
        <v>Универсальный штуцер, д.18</v>
      </c>
      <c r="K58" s="2" t="e">
        <f>VLOOKUP(F58,Бланк!$C$12:$G$49,6,0)</f>
        <v>#REF!</v>
      </c>
    </row>
    <row r="59" spans="1:11" ht="11.25">
      <c r="A59" s="2">
        <v>1302</v>
      </c>
      <c r="B59" s="2">
        <v>20</v>
      </c>
      <c r="C59" s="2">
        <v>20</v>
      </c>
      <c r="D59" s="2" t="str">
        <f t="shared" si="5"/>
        <v>1302200060</v>
      </c>
      <c r="E59" s="2" t="s">
        <v>20</v>
      </c>
      <c r="F59" s="2" t="s">
        <v>93</v>
      </c>
      <c r="G59" s="2" t="str">
        <f t="shared" si="3"/>
        <v>Универсальный штуцер, д.20</v>
      </c>
      <c r="K59" s="2" t="e">
        <f>VLOOKUP(F59,Бланк!$C$12:$G$49,6,0)</f>
        <v>#REF!</v>
      </c>
    </row>
    <row r="60" spans="1:11" ht="11.25">
      <c r="A60" s="2">
        <v>1302</v>
      </c>
      <c r="B60" s="2">
        <v>25</v>
      </c>
      <c r="C60" s="2">
        <v>25</v>
      </c>
      <c r="D60" s="2" t="str">
        <f t="shared" si="5"/>
        <v>1302250060</v>
      </c>
      <c r="E60" s="2" t="s">
        <v>20</v>
      </c>
      <c r="F60" s="2" t="s">
        <v>93</v>
      </c>
      <c r="G60" s="2" t="str">
        <f t="shared" si="3"/>
        <v>Универсальный штуцер, д.25</v>
      </c>
      <c r="K60" s="2" t="e">
        <f>VLOOKUP(F60,Бланк!$C$12:$G$49,6,0)</f>
        <v>#REF!</v>
      </c>
    </row>
    <row r="61" spans="1:11" ht="11.25">
      <c r="A61" s="2">
        <v>1302</v>
      </c>
      <c r="B61" s="2">
        <v>12</v>
      </c>
      <c r="C61" s="2">
        <v>12</v>
      </c>
      <c r="D61" s="2" t="str">
        <f t="shared" si="5"/>
        <v>1302120060</v>
      </c>
      <c r="E61" s="2" t="s">
        <v>20</v>
      </c>
      <c r="F61" s="2" t="s">
        <v>93</v>
      </c>
      <c r="G61" s="2" t="str">
        <f t="shared" si="3"/>
        <v>Универсальный штуцер, д.12</v>
      </c>
      <c r="K61" s="2" t="e">
        <f>VLOOKUP(F61,Бланк!$C$12:$G$49,6,0)</f>
        <v>#REF!</v>
      </c>
    </row>
    <row r="62" spans="1:11" ht="11.25">
      <c r="A62" s="2">
        <v>1302</v>
      </c>
      <c r="B62" s="2">
        <v>14</v>
      </c>
      <c r="C62" s="2">
        <v>14</v>
      </c>
      <c r="D62" s="2" t="str">
        <f t="shared" si="5"/>
        <v>1302140060</v>
      </c>
      <c r="E62" s="2" t="s">
        <v>20</v>
      </c>
      <c r="F62" s="2" t="s">
        <v>93</v>
      </c>
      <c r="G62" s="2" t="str">
        <f t="shared" si="3"/>
        <v>Универсальный штуцер, д.14</v>
      </c>
      <c r="K62" s="2" t="e">
        <f>VLOOKUP(F62,Бланк!$C$12:$G$49,6,0)</f>
        <v>#REF!</v>
      </c>
    </row>
    <row r="63" spans="1:11" ht="11.25">
      <c r="A63" s="2">
        <v>1302</v>
      </c>
      <c r="B63" s="2">
        <v>16</v>
      </c>
      <c r="C63" s="2">
        <v>16</v>
      </c>
      <c r="D63" s="2" t="str">
        <f t="shared" si="5"/>
        <v>1302160060</v>
      </c>
      <c r="E63" s="2" t="s">
        <v>20</v>
      </c>
      <c r="F63" s="2" t="s">
        <v>93</v>
      </c>
      <c r="G63" s="2" t="str">
        <f t="shared" si="3"/>
        <v>Универсальный штуцер, д.16</v>
      </c>
      <c r="K63" s="2" t="e">
        <f>VLOOKUP(F63,Бланк!$C$12:$G$49,6,0)</f>
        <v>#REF!</v>
      </c>
    </row>
    <row r="64" spans="1:11" ht="11.25">
      <c r="A64" s="2">
        <v>1302</v>
      </c>
      <c r="B64" s="2">
        <v>18</v>
      </c>
      <c r="C64" s="2">
        <v>18</v>
      </c>
      <c r="D64" s="2" t="str">
        <f t="shared" si="5"/>
        <v>1302180060</v>
      </c>
      <c r="E64" s="2" t="s">
        <v>20</v>
      </c>
      <c r="F64" s="2" t="s">
        <v>93</v>
      </c>
      <c r="G64" s="2" t="str">
        <f t="shared" si="3"/>
        <v>Универсальный штуцер, д.18</v>
      </c>
      <c r="K64" s="2" t="e">
        <f>VLOOKUP(F64,Бланк!$C$12:$G$49,6,0)</f>
        <v>#REF!</v>
      </c>
    </row>
    <row r="65" spans="1:11" ht="11.25">
      <c r="A65" s="2">
        <v>1302</v>
      </c>
      <c r="B65" s="2">
        <v>20</v>
      </c>
      <c r="C65" s="2">
        <v>20</v>
      </c>
      <c r="D65" s="2" t="str">
        <f t="shared" si="5"/>
        <v>1302200060</v>
      </c>
      <c r="E65" s="2" t="s">
        <v>20</v>
      </c>
      <c r="F65" s="2" t="s">
        <v>93</v>
      </c>
      <c r="G65" s="2" t="str">
        <f t="shared" si="3"/>
        <v>Универсальный штуцер, д.20</v>
      </c>
      <c r="K65" s="2" t="e">
        <f>VLOOKUP(F65,Бланк!$C$12:$G$49,6,0)</f>
        <v>#REF!</v>
      </c>
    </row>
    <row r="66" spans="1:11" ht="11.25">
      <c r="A66" s="2">
        <v>1302</v>
      </c>
      <c r="B66" s="2">
        <v>25</v>
      </c>
      <c r="C66" s="2">
        <v>25</v>
      </c>
      <c r="D66" s="2" t="str">
        <f t="shared" si="5"/>
        <v>1302250060</v>
      </c>
      <c r="E66" s="2" t="s">
        <v>20</v>
      </c>
      <c r="F66" s="2" t="s">
        <v>93</v>
      </c>
      <c r="G66" s="2" t="str">
        <f t="shared" si="3"/>
        <v>Универсальный штуцер, д.25</v>
      </c>
      <c r="K66" s="2" t="e">
        <f>VLOOKUP(F66,Бланк!$C$12:$G$49,6,0)</f>
        <v>#REF!</v>
      </c>
    </row>
    <row r="67" spans="1:11" ht="11.25">
      <c r="A67" s="2">
        <v>1303</v>
      </c>
      <c r="B67" s="2">
        <v>12</v>
      </c>
      <c r="C67" s="2">
        <v>12</v>
      </c>
      <c r="D67" s="2" t="str">
        <f t="shared" si="5"/>
        <v>1303120060</v>
      </c>
      <c r="E67" s="2" t="s">
        <v>21</v>
      </c>
      <c r="F67" s="2" t="s">
        <v>94</v>
      </c>
      <c r="G67" s="2" t="str">
        <f t="shared" si="3"/>
        <v>Универсальный штуцер 45 гр., д.12</v>
      </c>
      <c r="K67" s="2" t="e">
        <f>VLOOKUP(F67,Бланк!$C$12:$G$49,6,0)</f>
        <v>#REF!</v>
      </c>
    </row>
    <row r="68" spans="1:11" ht="11.25">
      <c r="A68" s="2">
        <v>1303</v>
      </c>
      <c r="B68" s="2">
        <v>14</v>
      </c>
      <c r="C68" s="2">
        <v>14</v>
      </c>
      <c r="D68" s="2" t="str">
        <f t="shared" si="5"/>
        <v>1303140060</v>
      </c>
      <c r="E68" s="2" t="s">
        <v>21</v>
      </c>
      <c r="F68" s="2" t="s">
        <v>94</v>
      </c>
      <c r="G68" s="2" t="str">
        <f t="shared" si="3"/>
        <v>Универсальный штуцер 45 гр., д.14</v>
      </c>
      <c r="K68" s="2" t="e">
        <f>VLOOKUP(F68,Бланк!$C$12:$G$49,6,0)</f>
        <v>#REF!</v>
      </c>
    </row>
    <row r="69" spans="1:11" ht="11.25">
      <c r="A69" s="2">
        <v>1303</v>
      </c>
      <c r="B69" s="2">
        <v>16</v>
      </c>
      <c r="C69" s="2">
        <v>16</v>
      </c>
      <c r="D69" s="2" t="str">
        <f t="shared" si="5"/>
        <v>1303160060</v>
      </c>
      <c r="E69" s="2" t="s">
        <v>21</v>
      </c>
      <c r="F69" s="2" t="s">
        <v>94</v>
      </c>
      <c r="G69" s="2" t="str">
        <f t="shared" si="3"/>
        <v>Универсальный штуцер 45 гр., д.16</v>
      </c>
      <c r="K69" s="2" t="e">
        <f>VLOOKUP(F69,Бланк!$C$12:$G$49,6,0)</f>
        <v>#REF!</v>
      </c>
    </row>
    <row r="70" spans="1:11" ht="11.25">
      <c r="A70" s="2">
        <v>1303</v>
      </c>
      <c r="B70" s="2">
        <v>18</v>
      </c>
      <c r="C70" s="2">
        <v>18</v>
      </c>
      <c r="D70" s="2" t="str">
        <f t="shared" si="5"/>
        <v>1303180060</v>
      </c>
      <c r="E70" s="2" t="s">
        <v>21</v>
      </c>
      <c r="F70" s="2" t="s">
        <v>94</v>
      </c>
      <c r="G70" s="2" t="str">
        <f t="shared" si="3"/>
        <v>Универсальный штуцер 45 гр., д.18</v>
      </c>
      <c r="K70" s="2" t="e">
        <f>VLOOKUP(F70,Бланк!$C$12:$G$49,6,0)</f>
        <v>#REF!</v>
      </c>
    </row>
    <row r="71" spans="1:11" ht="11.25">
      <c r="A71" s="2">
        <v>1303</v>
      </c>
      <c r="B71" s="2">
        <v>20</v>
      </c>
      <c r="C71" s="2">
        <v>20</v>
      </c>
      <c r="D71" s="2" t="str">
        <f t="shared" si="5"/>
        <v>1303200060</v>
      </c>
      <c r="E71" s="2" t="s">
        <v>21</v>
      </c>
      <c r="F71" s="2" t="s">
        <v>94</v>
      </c>
      <c r="G71" s="2" t="str">
        <f t="shared" si="3"/>
        <v>Универсальный штуцер 45 гр., д.20</v>
      </c>
      <c r="K71" s="2" t="e">
        <f>VLOOKUP(F71,Бланк!$C$12:$G$49,6,0)</f>
        <v>#REF!</v>
      </c>
    </row>
    <row r="72" spans="1:11" ht="11.25">
      <c r="A72" s="2">
        <v>1303</v>
      </c>
      <c r="B72" s="2">
        <v>25</v>
      </c>
      <c r="C72" s="2">
        <v>25</v>
      </c>
      <c r="D72" s="2" t="str">
        <f t="shared" si="5"/>
        <v>1303250060</v>
      </c>
      <c r="E72" s="2" t="s">
        <v>21</v>
      </c>
      <c r="F72" s="2" t="s">
        <v>94</v>
      </c>
      <c r="G72" s="2" t="str">
        <f t="shared" si="3"/>
        <v>Универсальный штуцер 45 гр., д.25</v>
      </c>
      <c r="K72" s="2" t="e">
        <f>VLOOKUP(F72,Бланк!$C$12:$G$49,6,0)</f>
        <v>#REF!</v>
      </c>
    </row>
    <row r="73" spans="1:11" ht="11.25">
      <c r="A73" s="2">
        <v>1403</v>
      </c>
      <c r="B73" s="2">
        <v>12</v>
      </c>
      <c r="C73" s="2">
        <v>12</v>
      </c>
      <c r="D73" s="2" t="str">
        <f t="shared" si="5"/>
        <v>1403120060</v>
      </c>
      <c r="E73" s="2" t="s">
        <v>22</v>
      </c>
      <c r="F73" s="2" t="s">
        <v>95</v>
      </c>
      <c r="G73" s="2" t="str">
        <f t="shared" si="3"/>
        <v>Ревиз.заглушка для жидкого топлива, д.12</v>
      </c>
      <c r="K73" s="2" t="e">
        <f>VLOOKUP(F73,Бланк!$C$12:$G$49,6,0)</f>
        <v>#REF!</v>
      </c>
    </row>
    <row r="74" spans="1:11" ht="11.25">
      <c r="A74" s="2">
        <v>1403</v>
      </c>
      <c r="B74" s="2">
        <v>14</v>
      </c>
      <c r="C74" s="2">
        <v>14</v>
      </c>
      <c r="D74" s="2" t="str">
        <f t="shared" si="5"/>
        <v>1403140060</v>
      </c>
      <c r="E74" s="2" t="s">
        <v>22</v>
      </c>
      <c r="F74" s="2" t="s">
        <v>95</v>
      </c>
      <c r="G74" s="2" t="str">
        <f t="shared" si="3"/>
        <v>Ревиз.заглушка для жидкого топлива, д.14</v>
      </c>
      <c r="K74" s="2" t="e">
        <f>VLOOKUP(F74,Бланк!$C$12:$G$49,6,0)</f>
        <v>#REF!</v>
      </c>
    </row>
    <row r="75" spans="1:11" ht="11.25">
      <c r="A75" s="2">
        <v>1403</v>
      </c>
      <c r="B75" s="2">
        <v>16</v>
      </c>
      <c r="C75" s="2">
        <v>16</v>
      </c>
      <c r="D75" s="2" t="str">
        <f t="shared" si="5"/>
        <v>1403160060</v>
      </c>
      <c r="E75" s="2" t="s">
        <v>22</v>
      </c>
      <c r="F75" s="2" t="s">
        <v>95</v>
      </c>
      <c r="G75" s="2" t="str">
        <f t="shared" si="3"/>
        <v>Ревиз.заглушка для жидкого топлива, д.16</v>
      </c>
      <c r="K75" s="2" t="e">
        <f>VLOOKUP(F75,Бланк!$C$12:$G$49,6,0)</f>
        <v>#REF!</v>
      </c>
    </row>
    <row r="76" spans="1:11" ht="11.25">
      <c r="A76" s="2">
        <v>1403</v>
      </c>
      <c r="B76" s="2">
        <v>18</v>
      </c>
      <c r="C76" s="2">
        <v>18</v>
      </c>
      <c r="D76" s="2" t="str">
        <f t="shared" si="5"/>
        <v>1403180060</v>
      </c>
      <c r="E76" s="2" t="s">
        <v>22</v>
      </c>
      <c r="F76" s="2" t="s">
        <v>95</v>
      </c>
      <c r="G76" s="2" t="str">
        <f t="shared" si="3"/>
        <v>Ревиз.заглушка для жидкого топлива, д.18</v>
      </c>
      <c r="K76" s="2" t="e">
        <f>VLOOKUP(F76,Бланк!$C$12:$G$49,6,0)</f>
        <v>#REF!</v>
      </c>
    </row>
    <row r="77" spans="1:11" ht="11.25">
      <c r="A77" s="2">
        <v>1403</v>
      </c>
      <c r="B77" s="2">
        <v>20</v>
      </c>
      <c r="C77" s="2">
        <v>20</v>
      </c>
      <c r="D77" s="2" t="str">
        <f t="shared" si="5"/>
        <v>1403200060</v>
      </c>
      <c r="E77" s="2" t="s">
        <v>22</v>
      </c>
      <c r="F77" s="2" t="s">
        <v>95</v>
      </c>
      <c r="G77" s="2" t="str">
        <f t="shared" si="3"/>
        <v>Ревиз.заглушка для жидкого топлива, д.20</v>
      </c>
      <c r="K77" s="2" t="e">
        <f>VLOOKUP(F77,Бланк!$C$12:$G$49,6,0)</f>
        <v>#REF!</v>
      </c>
    </row>
    <row r="78" spans="1:11" ht="11.25">
      <c r="A78" s="2">
        <v>1403</v>
      </c>
      <c r="B78" s="2">
        <v>25</v>
      </c>
      <c r="C78" s="2">
        <v>25</v>
      </c>
      <c r="D78" s="2" t="str">
        <f t="shared" si="5"/>
        <v>1403250060</v>
      </c>
      <c r="E78" s="2" t="s">
        <v>22</v>
      </c>
      <c r="F78" s="2" t="s">
        <v>95</v>
      </c>
      <c r="G78" s="2" t="str">
        <f t="shared" si="3"/>
        <v>Ревиз.заглушка для жидкого топлива, д.25</v>
      </c>
      <c r="K78" s="2" t="e">
        <f>VLOOKUP(F78,Бланк!$C$12:$G$49,6,0)</f>
        <v>#REF!</v>
      </c>
    </row>
    <row r="79" spans="1:11" ht="11.25">
      <c r="A79" s="2">
        <v>1404</v>
      </c>
      <c r="B79" s="2">
        <v>12</v>
      </c>
      <c r="C79" s="2">
        <v>12</v>
      </c>
      <c r="D79" s="2" t="str">
        <f t="shared" si="5"/>
        <v>1404120060</v>
      </c>
      <c r="E79" s="2" t="s">
        <v>23</v>
      </c>
      <c r="F79" s="2" t="s">
        <v>96</v>
      </c>
      <c r="G79" s="2" t="str">
        <f t="shared" si="3"/>
        <v>Ревиз.заглушка для твёрдого топлива, д.12</v>
      </c>
      <c r="K79" s="2" t="e">
        <f>VLOOKUP(F79,Бланк!$C$12:$G$49,6,0)</f>
        <v>#REF!</v>
      </c>
    </row>
    <row r="80" spans="1:11" ht="11.25">
      <c r="A80" s="2">
        <v>1404</v>
      </c>
      <c r="B80" s="2">
        <v>14</v>
      </c>
      <c r="C80" s="2">
        <v>14</v>
      </c>
      <c r="D80" s="2" t="str">
        <f t="shared" si="5"/>
        <v>1404140060</v>
      </c>
      <c r="E80" s="2" t="s">
        <v>23</v>
      </c>
      <c r="F80" s="2" t="s">
        <v>96</v>
      </c>
      <c r="G80" s="2" t="str">
        <f t="shared" si="3"/>
        <v>Ревиз.заглушка для твёрдого топлива, д.14</v>
      </c>
      <c r="K80" s="2" t="e">
        <f>VLOOKUP(F80,Бланк!$C$12:$G$49,6,0)</f>
        <v>#REF!</v>
      </c>
    </row>
    <row r="81" spans="1:11" ht="11.25">
      <c r="A81" s="2">
        <v>1404</v>
      </c>
      <c r="B81" s="2">
        <v>16</v>
      </c>
      <c r="C81" s="2">
        <v>16</v>
      </c>
      <c r="D81" s="2" t="str">
        <f t="shared" si="5"/>
        <v>1404160060</v>
      </c>
      <c r="E81" s="2" t="s">
        <v>23</v>
      </c>
      <c r="F81" s="2" t="s">
        <v>96</v>
      </c>
      <c r="G81" s="2" t="str">
        <f t="shared" si="3"/>
        <v>Ревиз.заглушка для твёрдого топлива, д.16</v>
      </c>
      <c r="K81" s="2" t="e">
        <f>VLOOKUP(F81,Бланк!$C$12:$G$49,6,0)</f>
        <v>#REF!</v>
      </c>
    </row>
    <row r="82" spans="1:11" ht="11.25">
      <c r="A82" s="2">
        <v>1404</v>
      </c>
      <c r="B82" s="2">
        <v>18</v>
      </c>
      <c r="C82" s="2">
        <v>18</v>
      </c>
      <c r="D82" s="2" t="str">
        <f t="shared" si="5"/>
        <v>1404180060</v>
      </c>
      <c r="E82" s="2" t="s">
        <v>23</v>
      </c>
      <c r="F82" s="2" t="s">
        <v>96</v>
      </c>
      <c r="G82" s="2" t="str">
        <f t="shared" si="3"/>
        <v>Ревиз.заглушка для твёрдого топлива, д.18</v>
      </c>
      <c r="K82" s="2" t="e">
        <f>VLOOKUP(F82,Бланк!$C$12:$G$49,6,0)</f>
        <v>#REF!</v>
      </c>
    </row>
    <row r="83" spans="1:11" ht="11.25">
      <c r="A83" s="2">
        <v>1404</v>
      </c>
      <c r="B83" s="2">
        <v>20</v>
      </c>
      <c r="C83" s="2">
        <v>20</v>
      </c>
      <c r="D83" s="2" t="str">
        <f t="shared" si="5"/>
        <v>1404200060</v>
      </c>
      <c r="E83" s="2" t="s">
        <v>23</v>
      </c>
      <c r="F83" s="2" t="s">
        <v>96</v>
      </c>
      <c r="G83" s="2" t="str">
        <f t="shared" si="3"/>
        <v>Ревиз.заглушка для твёрдого топлива, д.20</v>
      </c>
      <c r="K83" s="2" t="e">
        <f>VLOOKUP(F83,Бланк!$C$12:$G$49,6,0)</f>
        <v>#REF!</v>
      </c>
    </row>
    <row r="84" spans="1:11" ht="11.25">
      <c r="A84" s="2">
        <v>1404</v>
      </c>
      <c r="B84" s="2">
        <v>25</v>
      </c>
      <c r="C84" s="2">
        <v>25</v>
      </c>
      <c r="D84" s="2" t="str">
        <f t="shared" si="5"/>
        <v>1404250060</v>
      </c>
      <c r="E84" s="2" t="s">
        <v>23</v>
      </c>
      <c r="F84" s="2" t="s">
        <v>96</v>
      </c>
      <c r="G84" s="2" t="str">
        <f t="shared" si="3"/>
        <v>Ревиз.заглушка для твёрдого топлива, д.25</v>
      </c>
      <c r="K84" s="2" t="e">
        <f>VLOOKUP(F84,Бланк!$C$12:$G$49,6,0)</f>
        <v>#REF!</v>
      </c>
    </row>
    <row r="85" spans="1:11" ht="11.25">
      <c r="A85" s="2">
        <v>1405</v>
      </c>
      <c r="B85" s="2">
        <v>12</v>
      </c>
      <c r="C85" s="2">
        <v>12</v>
      </c>
      <c r="D85" s="2" t="str">
        <f t="shared" si="5"/>
        <v>1405120060</v>
      </c>
      <c r="E85" s="2" t="s">
        <v>23</v>
      </c>
      <c r="F85" s="2" t="s">
        <v>96</v>
      </c>
      <c r="G85" s="2" t="str">
        <f t="shared" si="3"/>
        <v>Ревиз.заглушка для твёрдого топлива, д.12</v>
      </c>
      <c r="K85" s="2" t="e">
        <f>VLOOKUP(F85,Бланк!$C$12:$G$49,6,0)</f>
        <v>#REF!</v>
      </c>
    </row>
    <row r="86" spans="1:11" ht="11.25">
      <c r="A86" s="2">
        <v>1405</v>
      </c>
      <c r="B86" s="2">
        <v>14</v>
      </c>
      <c r="C86" s="2">
        <v>14</v>
      </c>
      <c r="D86" s="2" t="str">
        <f t="shared" si="5"/>
        <v>1405140060</v>
      </c>
      <c r="E86" s="2" t="s">
        <v>23</v>
      </c>
      <c r="F86" s="2" t="s">
        <v>96</v>
      </c>
      <c r="G86" s="2" t="str">
        <f>E86&amp;B86</f>
        <v>Ревиз.заглушка для твёрдого топлива, д.14</v>
      </c>
      <c r="K86" s="2" t="e">
        <f>VLOOKUP(F86,Бланк!$C$12:$G$49,6,0)</f>
        <v>#REF!</v>
      </c>
    </row>
    <row r="87" spans="1:11" ht="11.25">
      <c r="A87" s="2">
        <v>1405</v>
      </c>
      <c r="B87" s="2">
        <v>16</v>
      </c>
      <c r="C87" s="2">
        <v>16</v>
      </c>
      <c r="D87" s="2" t="str">
        <f t="shared" si="5"/>
        <v>1405160060</v>
      </c>
      <c r="E87" s="2" t="s">
        <v>23</v>
      </c>
      <c r="F87" s="2" t="s">
        <v>96</v>
      </c>
      <c r="G87" s="2" t="str">
        <f>E87&amp;B87</f>
        <v>Ревиз.заглушка для твёрдого топлива, д.16</v>
      </c>
      <c r="K87" s="2" t="e">
        <f>VLOOKUP(F87,Бланк!$C$12:$G$49,6,0)</f>
        <v>#REF!</v>
      </c>
    </row>
    <row r="88" spans="1:11" ht="11.25">
      <c r="A88" s="2">
        <v>1405</v>
      </c>
      <c r="B88" s="2">
        <v>18</v>
      </c>
      <c r="C88" s="2">
        <v>18</v>
      </c>
      <c r="D88" s="2" t="str">
        <f t="shared" si="5"/>
        <v>1405180060</v>
      </c>
      <c r="E88" s="2" t="s">
        <v>23</v>
      </c>
      <c r="F88" s="2" t="s">
        <v>96</v>
      </c>
      <c r="G88" s="2" t="str">
        <f>E88&amp;B88</f>
        <v>Ревиз.заглушка для твёрдого топлива, д.18</v>
      </c>
      <c r="K88" s="2" t="e">
        <f>VLOOKUP(F88,Бланк!$C$12:$G$49,6,0)</f>
        <v>#REF!</v>
      </c>
    </row>
    <row r="89" spans="1:11" ht="11.25">
      <c r="A89" s="2">
        <v>1405</v>
      </c>
      <c r="B89" s="2">
        <v>20</v>
      </c>
      <c r="C89" s="2">
        <v>20</v>
      </c>
      <c r="D89" s="2" t="str">
        <f t="shared" si="5"/>
        <v>1405200060</v>
      </c>
      <c r="E89" s="2" t="s">
        <v>23</v>
      </c>
      <c r="F89" s="2" t="s">
        <v>96</v>
      </c>
      <c r="G89" s="2" t="str">
        <f>E89&amp;B89</f>
        <v>Ревиз.заглушка для твёрдого топлива, д.20</v>
      </c>
      <c r="K89" s="2" t="e">
        <f>VLOOKUP(F89,Бланк!$C$12:$G$49,6,0)</f>
        <v>#REF!</v>
      </c>
    </row>
    <row r="90" spans="1:11" ht="12" customHeight="1">
      <c r="A90" s="2">
        <v>1405</v>
      </c>
      <c r="B90" s="2">
        <v>25</v>
      </c>
      <c r="C90" s="2">
        <v>25</v>
      </c>
      <c r="D90" s="2" t="str">
        <f t="shared" si="5"/>
        <v>1405250060</v>
      </c>
      <c r="E90" s="2" t="s">
        <v>23</v>
      </c>
      <c r="F90" s="2" t="s">
        <v>96</v>
      </c>
      <c r="G90" s="2" t="str">
        <f>E90&amp;B90</f>
        <v>Ревиз.заглушка для твёрдого топлива, д.25</v>
      </c>
      <c r="K90" s="2" t="e">
        <f>VLOOKUP(F90,Бланк!$C$12:$G$49,6,0)</f>
        <v>#REF!</v>
      </c>
    </row>
    <row r="91" spans="1:11" s="1" customFormat="1" ht="11.25">
      <c r="A91" s="1">
        <v>1409000060</v>
      </c>
      <c r="B91" s="1">
        <v>16</v>
      </c>
      <c r="C91" s="1">
        <v>16</v>
      </c>
      <c r="E91" s="1" t="s">
        <v>7</v>
      </c>
      <c r="F91" s="1" t="s">
        <v>7</v>
      </c>
      <c r="I91" s="1">
        <v>0.02</v>
      </c>
      <c r="K91" s="2" t="e">
        <f>VLOOKUP(F91,Бланк!$C$12:$G$49,6,0)</f>
        <v>#N/A</v>
      </c>
    </row>
    <row r="92" spans="1:11" s="1" customFormat="1" ht="11.25">
      <c r="A92" s="1">
        <v>2605000061</v>
      </c>
      <c r="B92" s="1">
        <v>16</v>
      </c>
      <c r="C92" s="1">
        <v>16</v>
      </c>
      <c r="E92" s="1" t="s">
        <v>24</v>
      </c>
      <c r="F92" s="1" t="s">
        <v>24</v>
      </c>
      <c r="H92" s="1" t="s">
        <v>27</v>
      </c>
      <c r="K92" s="2" t="e">
        <f>VLOOKUP(F92,Бланк!$C$12:$G$49,6,0)</f>
        <v>#REF!</v>
      </c>
    </row>
    <row r="93" spans="1:11" s="1" customFormat="1" ht="11.25">
      <c r="A93" s="1">
        <v>2601000061</v>
      </c>
      <c r="B93" s="1">
        <v>16</v>
      </c>
      <c r="C93" s="1">
        <v>16</v>
      </c>
      <c r="E93" s="1" t="s">
        <v>25</v>
      </c>
      <c r="F93" s="1" t="s">
        <v>25</v>
      </c>
      <c r="H93" s="1" t="s">
        <v>28</v>
      </c>
      <c r="K93" s="2" t="e">
        <f>VLOOKUP(F93,Бланк!$C$12:$G$49,6,0)</f>
        <v>#REF!</v>
      </c>
    </row>
    <row r="94" spans="1:11" s="1" customFormat="1" ht="11.25">
      <c r="A94" s="1">
        <v>2002122061</v>
      </c>
      <c r="B94" s="1">
        <v>16</v>
      </c>
      <c r="C94" s="1">
        <v>16</v>
      </c>
      <c r="E94" s="1" t="s">
        <v>26</v>
      </c>
      <c r="F94" s="1" t="s">
        <v>26</v>
      </c>
      <c r="G94" s="1" t="s">
        <v>31</v>
      </c>
      <c r="H94" s="1" t="s">
        <v>29</v>
      </c>
      <c r="K94" s="2" t="e">
        <f>VLOOKUP(F94,Бланк!$C$12:$G$49,6,0)</f>
        <v>#N/A</v>
      </c>
    </row>
    <row r="95" spans="1:11" s="1" customFormat="1" ht="11.25">
      <c r="A95" s="1">
        <v>2002202561</v>
      </c>
      <c r="B95" s="1">
        <v>16</v>
      </c>
      <c r="C95" s="1">
        <v>16</v>
      </c>
      <c r="E95" s="1" t="s">
        <v>26</v>
      </c>
      <c r="F95" s="1" t="s">
        <v>26</v>
      </c>
      <c r="G95" s="1" t="s">
        <v>30</v>
      </c>
      <c r="H95" s="1" t="s">
        <v>29</v>
      </c>
      <c r="K95" s="2" t="e">
        <f>VLOOKUP(F95,Бланк!$C$12:$G$49,6,0)</f>
        <v>#N/A</v>
      </c>
    </row>
    <row r="96" spans="1:11" s="1" customFormat="1" ht="11.25">
      <c r="A96" s="1">
        <v>1302121861</v>
      </c>
      <c r="B96" s="1">
        <v>16</v>
      </c>
      <c r="C96" s="1">
        <v>16</v>
      </c>
      <c r="E96" s="1" t="s">
        <v>32</v>
      </c>
      <c r="F96" s="1" t="s">
        <v>32</v>
      </c>
      <c r="G96" s="1" t="s">
        <v>32</v>
      </c>
      <c r="H96" s="1" t="s">
        <v>33</v>
      </c>
      <c r="K96" s="2" t="e">
        <f>VLOOKUP(F96,Бланк!$C$12:$G$49,6,0)</f>
        <v>#REF!</v>
      </c>
    </row>
    <row r="97" spans="1:11" s="1" customFormat="1" ht="11.25">
      <c r="A97" s="1">
        <v>1413121660</v>
      </c>
      <c r="B97" s="1">
        <v>16</v>
      </c>
      <c r="C97" s="1">
        <v>16</v>
      </c>
      <c r="E97" s="1" t="s">
        <v>34</v>
      </c>
      <c r="F97" s="1" t="s">
        <v>34</v>
      </c>
      <c r="G97" s="1" t="s">
        <v>35</v>
      </c>
      <c r="K97" s="2" t="e">
        <f>VLOOKUP(F97,Бланк!$C$12:$G$49,6,0)</f>
        <v>#N/A</v>
      </c>
    </row>
    <row r="98" spans="1:11" s="1" customFormat="1" ht="11.25">
      <c r="A98" s="1">
        <v>1413182560</v>
      </c>
      <c r="B98" s="1">
        <v>16</v>
      </c>
      <c r="C98" s="1">
        <v>16</v>
      </c>
      <c r="E98" s="1" t="s">
        <v>34</v>
      </c>
      <c r="F98" s="1" t="s">
        <v>34</v>
      </c>
      <c r="G98" s="1" t="s">
        <v>36</v>
      </c>
      <c r="K98" s="2" t="e">
        <f>VLOOKUP(F98,Бланк!$C$12:$G$49,6,0)</f>
        <v>#N/A</v>
      </c>
    </row>
    <row r="99" spans="1:11" ht="11.25">
      <c r="A99" s="2">
        <v>1410</v>
      </c>
      <c r="B99" s="2">
        <v>12</v>
      </c>
      <c r="C99" s="2">
        <v>12</v>
      </c>
      <c r="D99" s="2" t="str">
        <f>A99&amp;B99&amp;"1260"</f>
        <v>1410121260</v>
      </c>
      <c r="E99" s="2" t="s">
        <v>37</v>
      </c>
      <c r="F99" s="2" t="s">
        <v>69</v>
      </c>
      <c r="G99" s="2" t="str">
        <f aca="true" t="shared" si="6" ref="G99:G130">E99&amp;B99</f>
        <v>Адаптер для раздвижного элемента, д.12</v>
      </c>
      <c r="K99" s="2" t="e">
        <f>VLOOKUP(F99,Бланк!$C$12:$G$49,6,0)</f>
        <v>#REF!</v>
      </c>
    </row>
    <row r="100" spans="1:11" ht="11.25">
      <c r="A100" s="2">
        <v>1410</v>
      </c>
      <c r="B100" s="2">
        <v>14</v>
      </c>
      <c r="C100" s="2">
        <v>14</v>
      </c>
      <c r="D100" s="2" t="str">
        <f>A100&amp;B100&amp;"1360"</f>
        <v>1410141360</v>
      </c>
      <c r="E100" s="2" t="s">
        <v>37</v>
      </c>
      <c r="F100" s="2" t="s">
        <v>69</v>
      </c>
      <c r="G100" s="2" t="str">
        <f t="shared" si="6"/>
        <v>Адаптер для раздвижного элемента, д.14</v>
      </c>
      <c r="K100" s="2" t="e">
        <f>VLOOKUP(F100,Бланк!$C$12:$G$49,6,0)</f>
        <v>#REF!</v>
      </c>
    </row>
    <row r="101" spans="1:11" ht="11.25">
      <c r="A101" s="2">
        <v>1410</v>
      </c>
      <c r="B101" s="2">
        <v>16</v>
      </c>
      <c r="C101" s="2">
        <v>16</v>
      </c>
      <c r="D101" s="2" t="str">
        <f>A101&amp;B101&amp;"1560"</f>
        <v>1410161560</v>
      </c>
      <c r="E101" s="2" t="s">
        <v>37</v>
      </c>
      <c r="F101" s="2" t="s">
        <v>69</v>
      </c>
      <c r="G101" s="2" t="str">
        <f t="shared" si="6"/>
        <v>Адаптер для раздвижного элемента, д.16</v>
      </c>
      <c r="K101" s="2" t="e">
        <f>VLOOKUP(F101,Бланк!$C$12:$G$49,6,0)</f>
        <v>#REF!</v>
      </c>
    </row>
    <row r="102" spans="1:11" ht="11.25">
      <c r="A102" s="2">
        <v>1410</v>
      </c>
      <c r="B102" s="2">
        <v>18</v>
      </c>
      <c r="C102" s="2">
        <v>18</v>
      </c>
      <c r="D102" s="2" t="str">
        <f>A102&amp;B102&amp;B102&amp;"60"</f>
        <v>1410181860</v>
      </c>
      <c r="E102" s="2" t="s">
        <v>37</v>
      </c>
      <c r="F102" s="2" t="s">
        <v>69</v>
      </c>
      <c r="G102" s="2" t="str">
        <f t="shared" si="6"/>
        <v>Адаптер для раздвижного элемента, д.18</v>
      </c>
      <c r="K102" s="2" t="e">
        <f>VLOOKUP(F102,Бланк!$C$12:$G$49,6,0)</f>
        <v>#REF!</v>
      </c>
    </row>
    <row r="103" spans="1:11" ht="11.25">
      <c r="A103" s="2">
        <v>1410</v>
      </c>
      <c r="B103" s="2">
        <v>20</v>
      </c>
      <c r="C103" s="2">
        <v>20</v>
      </c>
      <c r="D103" s="2" t="str">
        <f>A103&amp;B103&amp;B103&amp;"60"</f>
        <v>1410202060</v>
      </c>
      <c r="E103" s="2" t="s">
        <v>37</v>
      </c>
      <c r="F103" s="2" t="s">
        <v>69</v>
      </c>
      <c r="G103" s="2" t="str">
        <f t="shared" si="6"/>
        <v>Адаптер для раздвижного элемента, д.20</v>
      </c>
      <c r="K103" s="2" t="e">
        <f>VLOOKUP(F103,Бланк!$C$12:$G$49,6,0)</f>
        <v>#REF!</v>
      </c>
    </row>
    <row r="104" spans="1:11" ht="11.25">
      <c r="A104" s="2">
        <v>1410</v>
      </c>
      <c r="B104" s="2">
        <v>25</v>
      </c>
      <c r="C104" s="2">
        <v>25</v>
      </c>
      <c r="D104" s="2" t="str">
        <f>A104&amp;B104&amp;B104&amp;"60"</f>
        <v>1410252560</v>
      </c>
      <c r="E104" s="2" t="s">
        <v>37</v>
      </c>
      <c r="F104" s="2" t="s">
        <v>69</v>
      </c>
      <c r="G104" s="2" t="str">
        <f t="shared" si="6"/>
        <v>Адаптер для раздвижного элемента, д.25</v>
      </c>
      <c r="K104" s="2" t="e">
        <f>VLOOKUP(F104,Бланк!$C$12:$G$49,6,0)</f>
        <v>#REF!</v>
      </c>
    </row>
    <row r="105" spans="1:11" ht="11.25">
      <c r="A105" s="2">
        <v>1410</v>
      </c>
      <c r="B105" s="2">
        <v>12</v>
      </c>
      <c r="C105" s="2">
        <v>12</v>
      </c>
      <c r="D105" s="2" t="str">
        <f>A105&amp;B105&amp;"1360"</f>
        <v>1410121360</v>
      </c>
      <c r="E105" s="2" t="s">
        <v>37</v>
      </c>
      <c r="F105" s="2" t="s">
        <v>69</v>
      </c>
      <c r="G105" s="2" t="str">
        <f t="shared" si="6"/>
        <v>Адаптер для раздвижного элемента, д.12</v>
      </c>
      <c r="K105" s="2" t="e">
        <f>VLOOKUP(F105,Бланк!$C$12:$G$49,6,0)</f>
        <v>#REF!</v>
      </c>
    </row>
    <row r="106" spans="1:11" ht="11.25">
      <c r="A106" s="2">
        <v>1410</v>
      </c>
      <c r="B106" s="2">
        <v>14</v>
      </c>
      <c r="C106" s="2">
        <v>14</v>
      </c>
      <c r="D106" s="2" t="str">
        <f>A106&amp;B106&amp;"1560"</f>
        <v>1410141560</v>
      </c>
      <c r="E106" s="2" t="s">
        <v>37</v>
      </c>
      <c r="F106" s="2" t="s">
        <v>69</v>
      </c>
      <c r="G106" s="2" t="str">
        <f t="shared" si="6"/>
        <v>Адаптер для раздвижного элемента, д.14</v>
      </c>
      <c r="K106" s="2" t="e">
        <f>VLOOKUP(F106,Бланк!$C$12:$G$49,6,0)</f>
        <v>#REF!</v>
      </c>
    </row>
    <row r="107" spans="1:11" ht="11.25">
      <c r="A107" s="2">
        <v>1410</v>
      </c>
      <c r="B107" s="2">
        <v>16</v>
      </c>
      <c r="C107" s="2">
        <v>16</v>
      </c>
      <c r="D107" s="2" t="str">
        <f>A107&amp;B107&amp;"1860"</f>
        <v>1410161860</v>
      </c>
      <c r="E107" s="2" t="s">
        <v>37</v>
      </c>
      <c r="F107" s="2" t="s">
        <v>69</v>
      </c>
      <c r="G107" s="2" t="str">
        <f t="shared" si="6"/>
        <v>Адаптер для раздвижного элемента, д.16</v>
      </c>
      <c r="K107" s="2" t="e">
        <f>VLOOKUP(F107,Бланк!$C$12:$G$49,6,0)</f>
        <v>#REF!</v>
      </c>
    </row>
    <row r="108" spans="1:11" ht="11.25">
      <c r="A108" s="2">
        <v>1410</v>
      </c>
      <c r="B108" s="2">
        <v>18</v>
      </c>
      <c r="C108" s="2">
        <v>18</v>
      </c>
      <c r="D108" s="2" t="str">
        <f>A108&amp;B108&amp;"1560"</f>
        <v>1410181560</v>
      </c>
      <c r="E108" s="2" t="s">
        <v>37</v>
      </c>
      <c r="F108" s="2" t="s">
        <v>69</v>
      </c>
      <c r="G108" s="2" t="str">
        <f t="shared" si="6"/>
        <v>Адаптер для раздвижного элемента, д.18</v>
      </c>
      <c r="K108" s="2" t="e">
        <f>VLOOKUP(F108,Бланк!$C$12:$G$49,6,0)</f>
        <v>#REF!</v>
      </c>
    </row>
    <row r="109" spans="1:11" ht="11.25">
      <c r="A109" s="2">
        <v>1410</v>
      </c>
      <c r="B109" s="2">
        <v>20</v>
      </c>
      <c r="C109" s="2">
        <v>20</v>
      </c>
      <c r="D109" s="2" t="str">
        <f>A109&amp;B109&amp;"1860"</f>
        <v>1410201860</v>
      </c>
      <c r="E109" s="2" t="s">
        <v>37</v>
      </c>
      <c r="F109" s="2" t="s">
        <v>69</v>
      </c>
      <c r="G109" s="2" t="str">
        <f t="shared" si="6"/>
        <v>Адаптер для раздвижного элемента, д.20</v>
      </c>
      <c r="K109" s="2" t="e">
        <f>VLOOKUP(F109,Бланк!$C$12:$G$49,6,0)</f>
        <v>#REF!</v>
      </c>
    </row>
    <row r="110" spans="1:11" ht="11.25">
      <c r="A110" s="2">
        <v>1411</v>
      </c>
      <c r="B110" s="2">
        <v>12</v>
      </c>
      <c r="C110" s="2">
        <v>12</v>
      </c>
      <c r="D110" s="2" t="str">
        <f aca="true" t="shared" si="7" ref="D110:D119">A110&amp;B110&amp;"0060"</f>
        <v>1411120060</v>
      </c>
      <c r="E110" s="2" t="s">
        <v>66</v>
      </c>
      <c r="F110" s="2" t="s">
        <v>70</v>
      </c>
      <c r="G110" s="2" t="str">
        <f t="shared" si="6"/>
        <v>Раздвижной элемент, д.12</v>
      </c>
      <c r="K110" s="2" t="e">
        <f>VLOOKUP(F110,Бланк!$C$12:$G$49,6,0)</f>
        <v>#REF!</v>
      </c>
    </row>
    <row r="111" spans="1:11" ht="11.25">
      <c r="A111" s="2">
        <v>1411</v>
      </c>
      <c r="B111" s="2">
        <v>14</v>
      </c>
      <c r="C111" s="2">
        <v>14</v>
      </c>
      <c r="D111" s="2" t="str">
        <f t="shared" si="7"/>
        <v>1411140060</v>
      </c>
      <c r="E111" s="2" t="s">
        <v>66</v>
      </c>
      <c r="F111" s="2" t="s">
        <v>70</v>
      </c>
      <c r="G111" s="2" t="str">
        <f t="shared" si="6"/>
        <v>Раздвижной элемент, д.14</v>
      </c>
      <c r="K111" s="2" t="e">
        <f>VLOOKUP(F111,Бланк!$C$12:$G$49,6,0)</f>
        <v>#REF!</v>
      </c>
    </row>
    <row r="112" spans="1:11" ht="11.25">
      <c r="A112" s="2">
        <v>1411</v>
      </c>
      <c r="B112" s="2">
        <v>16</v>
      </c>
      <c r="C112" s="2">
        <v>16</v>
      </c>
      <c r="D112" s="2" t="str">
        <f t="shared" si="7"/>
        <v>1411160060</v>
      </c>
      <c r="E112" s="2" t="s">
        <v>66</v>
      </c>
      <c r="F112" s="2" t="s">
        <v>70</v>
      </c>
      <c r="G112" s="2" t="str">
        <f t="shared" si="6"/>
        <v>Раздвижной элемент, д.16</v>
      </c>
      <c r="K112" s="2" t="e">
        <f>VLOOKUP(F112,Бланк!$C$12:$G$49,6,0)</f>
        <v>#REF!</v>
      </c>
    </row>
    <row r="113" spans="1:11" ht="11.25">
      <c r="A113" s="2">
        <v>1411</v>
      </c>
      <c r="B113" s="2">
        <v>18</v>
      </c>
      <c r="C113" s="2">
        <v>18</v>
      </c>
      <c r="D113" s="2" t="str">
        <f t="shared" si="7"/>
        <v>1411180060</v>
      </c>
      <c r="E113" s="2" t="s">
        <v>66</v>
      </c>
      <c r="F113" s="2" t="s">
        <v>70</v>
      </c>
      <c r="G113" s="2" t="str">
        <f t="shared" si="6"/>
        <v>Раздвижной элемент, д.18</v>
      </c>
      <c r="K113" s="2" t="e">
        <f>VLOOKUP(F113,Бланк!$C$12:$G$49,6,0)</f>
        <v>#REF!</v>
      </c>
    </row>
    <row r="114" spans="1:11" ht="11.25">
      <c r="A114" s="2">
        <v>1411</v>
      </c>
      <c r="B114" s="2">
        <v>20</v>
      </c>
      <c r="C114" s="2">
        <v>20</v>
      </c>
      <c r="D114" s="2" t="str">
        <f t="shared" si="7"/>
        <v>1411200060</v>
      </c>
      <c r="E114" s="2" t="s">
        <v>66</v>
      </c>
      <c r="F114" s="2" t="s">
        <v>70</v>
      </c>
      <c r="G114" s="2" t="str">
        <f t="shared" si="6"/>
        <v>Раздвижной элемент, д.20</v>
      </c>
      <c r="K114" s="2" t="e">
        <f>VLOOKUP(F114,Бланк!$C$12:$G$49,6,0)</f>
        <v>#REF!</v>
      </c>
    </row>
    <row r="115" spans="1:11" ht="11.25">
      <c r="A115" s="2">
        <v>1411</v>
      </c>
      <c r="B115" s="2">
        <v>25</v>
      </c>
      <c r="C115" s="2">
        <v>25</v>
      </c>
      <c r="D115" s="2" t="str">
        <f t="shared" si="7"/>
        <v>1411250060</v>
      </c>
      <c r="E115" s="2" t="s">
        <v>66</v>
      </c>
      <c r="F115" s="2" t="s">
        <v>70</v>
      </c>
      <c r="G115" s="2" t="str">
        <f t="shared" si="6"/>
        <v>Раздвижной элемент, д.25</v>
      </c>
      <c r="K115" s="2" t="e">
        <f>VLOOKUP(F115,Бланк!$C$12:$G$49,6,0)</f>
        <v>#REF!</v>
      </c>
    </row>
    <row r="116" spans="1:11" ht="11.25">
      <c r="A116" s="2">
        <v>5004</v>
      </c>
      <c r="B116" s="2">
        <v>12</v>
      </c>
      <c r="C116" s="2">
        <v>12</v>
      </c>
      <c r="D116" s="2" t="str">
        <f t="shared" si="7"/>
        <v>5004120060</v>
      </c>
      <c r="E116" s="2" t="s">
        <v>38</v>
      </c>
      <c r="F116" s="2" t="s">
        <v>71</v>
      </c>
      <c r="G116" s="2" t="str">
        <f t="shared" si="6"/>
        <v>Тройник, д.12</v>
      </c>
      <c r="K116" s="2" t="e">
        <f>VLOOKUP(F116,Бланк!$C$12:$G$49,6,0)</f>
        <v>#REF!</v>
      </c>
    </row>
    <row r="117" spans="1:11" ht="11.25">
      <c r="A117" s="2">
        <v>5004</v>
      </c>
      <c r="B117" s="2">
        <v>14</v>
      </c>
      <c r="C117" s="2">
        <v>14</v>
      </c>
      <c r="D117" s="2" t="str">
        <f t="shared" si="7"/>
        <v>5004140060</v>
      </c>
      <c r="E117" s="2" t="s">
        <v>38</v>
      </c>
      <c r="F117" s="2" t="s">
        <v>71</v>
      </c>
      <c r="G117" s="2" t="str">
        <f t="shared" si="6"/>
        <v>Тройник, д.14</v>
      </c>
      <c r="K117" s="2" t="e">
        <f>VLOOKUP(F117,Бланк!$C$12:$G$49,6,0)</f>
        <v>#REF!</v>
      </c>
    </row>
    <row r="118" spans="1:11" ht="11.25">
      <c r="A118" s="2">
        <v>5004</v>
      </c>
      <c r="B118" s="2">
        <v>16</v>
      </c>
      <c r="C118" s="2">
        <v>16</v>
      </c>
      <c r="D118" s="2" t="str">
        <f t="shared" si="7"/>
        <v>5004160060</v>
      </c>
      <c r="E118" s="2" t="s">
        <v>38</v>
      </c>
      <c r="F118" s="2" t="s">
        <v>71</v>
      </c>
      <c r="G118" s="2" t="str">
        <f t="shared" si="6"/>
        <v>Тройник, д.16</v>
      </c>
      <c r="K118" s="2" t="e">
        <f>VLOOKUP(F118,Бланк!$C$12:$G$49,6,0)</f>
        <v>#REF!</v>
      </c>
    </row>
    <row r="119" spans="1:11" ht="11.25">
      <c r="A119" s="2">
        <v>5004</v>
      </c>
      <c r="B119" s="2">
        <v>18</v>
      </c>
      <c r="C119" s="2">
        <v>18</v>
      </c>
      <c r="D119" s="2" t="str">
        <f t="shared" si="7"/>
        <v>5004180060</v>
      </c>
      <c r="E119" s="2" t="s">
        <v>38</v>
      </c>
      <c r="F119" s="2" t="s">
        <v>71</v>
      </c>
      <c r="G119" s="2" t="str">
        <f t="shared" si="6"/>
        <v>Тройник, д.18</v>
      </c>
      <c r="K119" s="2" t="e">
        <f>VLOOKUP(F119,Бланк!$C$12:$G$49,6,0)</f>
        <v>#REF!</v>
      </c>
    </row>
    <row r="120" spans="1:11" ht="11.25">
      <c r="A120" s="2">
        <v>2216</v>
      </c>
      <c r="B120" s="2">
        <v>12</v>
      </c>
      <c r="C120" s="2">
        <v>12</v>
      </c>
      <c r="D120" s="2" t="str">
        <f aca="true" t="shared" si="8" ref="D120:D125">A120&amp;B120&amp;"0061"</f>
        <v>2216120061</v>
      </c>
      <c r="E120" s="2" t="s">
        <v>39</v>
      </c>
      <c r="F120" s="2" t="s">
        <v>72</v>
      </c>
      <c r="G120" s="2" t="str">
        <f t="shared" si="6"/>
        <v>Адаптер (газ, жидкое топливо), д.12</v>
      </c>
      <c r="K120" s="2" t="e">
        <f>VLOOKUP(F120,Бланк!$C$12:$G$49,6,0)</f>
        <v>#N/A</v>
      </c>
    </row>
    <row r="121" spans="1:11" ht="11.25">
      <c r="A121" s="2">
        <v>2216</v>
      </c>
      <c r="B121" s="2">
        <v>14</v>
      </c>
      <c r="C121" s="2">
        <v>14</v>
      </c>
      <c r="D121" s="2" t="str">
        <f t="shared" si="8"/>
        <v>2216140061</v>
      </c>
      <c r="E121" s="2" t="s">
        <v>39</v>
      </c>
      <c r="F121" s="2" t="s">
        <v>72</v>
      </c>
      <c r="G121" s="2" t="str">
        <f t="shared" si="6"/>
        <v>Адаптер (газ, жидкое топливо), д.14</v>
      </c>
      <c r="K121" s="2" t="e">
        <f>VLOOKUP(F121,Бланк!$C$12:$G$49,6,0)</f>
        <v>#N/A</v>
      </c>
    </row>
    <row r="122" spans="1:11" ht="11.25">
      <c r="A122" s="2">
        <v>2216</v>
      </c>
      <c r="B122" s="2">
        <v>16</v>
      </c>
      <c r="C122" s="2">
        <v>16</v>
      </c>
      <c r="D122" s="2" t="str">
        <f t="shared" si="8"/>
        <v>2216160061</v>
      </c>
      <c r="E122" s="2" t="s">
        <v>39</v>
      </c>
      <c r="F122" s="2" t="s">
        <v>72</v>
      </c>
      <c r="G122" s="2" t="str">
        <f t="shared" si="6"/>
        <v>Адаптер (газ, жидкое топливо), д.16</v>
      </c>
      <c r="K122" s="2" t="e">
        <f>VLOOKUP(F122,Бланк!$C$12:$G$49,6,0)</f>
        <v>#N/A</v>
      </c>
    </row>
    <row r="123" spans="1:11" ht="11.25">
      <c r="A123" s="2">
        <v>2216</v>
      </c>
      <c r="B123" s="2">
        <v>18</v>
      </c>
      <c r="C123" s="2">
        <v>18</v>
      </c>
      <c r="D123" s="2" t="str">
        <f t="shared" si="8"/>
        <v>2216180061</v>
      </c>
      <c r="E123" s="2" t="s">
        <v>39</v>
      </c>
      <c r="F123" s="2" t="s">
        <v>72</v>
      </c>
      <c r="G123" s="2" t="str">
        <f t="shared" si="6"/>
        <v>Адаптер (газ, жидкое топливо), д.18</v>
      </c>
      <c r="K123" s="2" t="e">
        <f>VLOOKUP(F123,Бланк!$C$12:$G$49,6,0)</f>
        <v>#N/A</v>
      </c>
    </row>
    <row r="124" spans="1:11" ht="11.25">
      <c r="A124" s="2">
        <v>2216</v>
      </c>
      <c r="B124" s="2">
        <v>20</v>
      </c>
      <c r="C124" s="2">
        <v>20</v>
      </c>
      <c r="D124" s="2" t="str">
        <f t="shared" si="8"/>
        <v>2216200061</v>
      </c>
      <c r="E124" s="2" t="s">
        <v>39</v>
      </c>
      <c r="F124" s="2" t="s">
        <v>72</v>
      </c>
      <c r="G124" s="2" t="str">
        <f t="shared" si="6"/>
        <v>Адаптер (газ, жидкое топливо), д.20</v>
      </c>
      <c r="K124" s="2" t="e">
        <f>VLOOKUP(F124,Бланк!$C$12:$G$49,6,0)</f>
        <v>#N/A</v>
      </c>
    </row>
    <row r="125" spans="1:11" ht="11.25">
      <c r="A125" s="2">
        <v>2216</v>
      </c>
      <c r="B125" s="2">
        <v>25</v>
      </c>
      <c r="C125" s="2">
        <v>25</v>
      </c>
      <c r="D125" s="2" t="str">
        <f t="shared" si="8"/>
        <v>2216250061</v>
      </c>
      <c r="E125" s="2" t="s">
        <v>39</v>
      </c>
      <c r="F125" s="2" t="s">
        <v>72</v>
      </c>
      <c r="G125" s="2" t="str">
        <f t="shared" si="6"/>
        <v>Адаптер (газ, жидкое топливо), д.25</v>
      </c>
      <c r="K125" s="2" t="e">
        <f>VLOOKUP(F125,Бланк!$C$12:$G$49,6,0)</f>
        <v>#N/A</v>
      </c>
    </row>
    <row r="126" spans="1:11" ht="11.25">
      <c r="A126" s="2">
        <v>1402</v>
      </c>
      <c r="B126" s="2">
        <v>12</v>
      </c>
      <c r="C126" s="2">
        <v>12</v>
      </c>
      <c r="D126" s="2" t="str">
        <f>A126&amp;B126&amp;"0060"</f>
        <v>1402120060</v>
      </c>
      <c r="E126" s="2" t="s">
        <v>40</v>
      </c>
      <c r="F126" s="2" t="s">
        <v>73</v>
      </c>
      <c r="G126" s="2" t="str">
        <f t="shared" si="6"/>
        <v>Заглушка (в месте подключеня потребителя), д.12</v>
      </c>
      <c r="K126" s="2" t="e">
        <f>VLOOKUP(F126,Бланк!$C$12:$G$49,6,0)</f>
        <v>#N/A</v>
      </c>
    </row>
    <row r="127" spans="1:11" ht="11.25">
      <c r="A127" s="2">
        <v>1402</v>
      </c>
      <c r="B127" s="2">
        <v>14</v>
      </c>
      <c r="C127" s="2">
        <v>14</v>
      </c>
      <c r="D127" s="2" t="str">
        <f>A127&amp;B127&amp;"0060"</f>
        <v>1402140060</v>
      </c>
      <c r="E127" s="2" t="s">
        <v>40</v>
      </c>
      <c r="F127" s="2" t="s">
        <v>73</v>
      </c>
      <c r="G127" s="2" t="str">
        <f t="shared" si="6"/>
        <v>Заглушка (в месте подключеня потребителя), д.14</v>
      </c>
      <c r="K127" s="2" t="e">
        <f>VLOOKUP(F127,Бланк!$C$12:$G$49,6,0)</f>
        <v>#N/A</v>
      </c>
    </row>
    <row r="128" spans="1:11" ht="11.25">
      <c r="A128" s="2">
        <v>1402</v>
      </c>
      <c r="B128" s="2">
        <v>16</v>
      </c>
      <c r="C128" s="2">
        <v>16</v>
      </c>
      <c r="D128" s="2" t="str">
        <f>A128&amp;B128&amp;"0060"</f>
        <v>1402160060</v>
      </c>
      <c r="E128" s="2" t="s">
        <v>40</v>
      </c>
      <c r="F128" s="2" t="s">
        <v>73</v>
      </c>
      <c r="G128" s="2" t="str">
        <f t="shared" si="6"/>
        <v>Заглушка (в месте подключеня потребителя), д.16</v>
      </c>
      <c r="K128" s="2" t="e">
        <f>VLOOKUP(F128,Бланк!$C$12:$G$49,6,0)</f>
        <v>#N/A</v>
      </c>
    </row>
    <row r="129" spans="1:11" ht="11.25">
      <c r="A129" s="2">
        <v>1402</v>
      </c>
      <c r="B129" s="2">
        <v>18</v>
      </c>
      <c r="C129" s="2">
        <v>18</v>
      </c>
      <c r="D129" s="2" t="str">
        <f>A129&amp;B129&amp;"0060"</f>
        <v>1402180060</v>
      </c>
      <c r="E129" s="2" t="s">
        <v>40</v>
      </c>
      <c r="F129" s="2" t="s">
        <v>73</v>
      </c>
      <c r="G129" s="2" t="str">
        <f t="shared" si="6"/>
        <v>Заглушка (в месте подключеня потребителя), д.18</v>
      </c>
      <c r="K129" s="2" t="e">
        <f>VLOOKUP(F129,Бланк!$C$12:$G$49,6,0)</f>
        <v>#N/A</v>
      </c>
    </row>
    <row r="130" spans="1:11" ht="11.25">
      <c r="A130" s="2">
        <v>1402</v>
      </c>
      <c r="B130" s="2">
        <v>20</v>
      </c>
      <c r="C130" s="2">
        <v>20</v>
      </c>
      <c r="D130" s="2" t="str">
        <f>A130&amp;B130&amp;"0060"</f>
        <v>1402200060</v>
      </c>
      <c r="E130" s="2" t="s">
        <v>40</v>
      </c>
      <c r="F130" s="2" t="s">
        <v>73</v>
      </c>
      <c r="G130" s="2" t="str">
        <f t="shared" si="6"/>
        <v>Заглушка (в месте подключеня потребителя), д.20</v>
      </c>
      <c r="K130" s="2" t="e">
        <f>VLOOKUP(F130,Бланк!$C$12:$G$49,6,0)</f>
        <v>#N/A</v>
      </c>
    </row>
    <row r="131" spans="1:11" ht="11.25">
      <c r="A131" s="2">
        <v>1407</v>
      </c>
      <c r="B131" s="2">
        <v>12</v>
      </c>
      <c r="C131" s="2">
        <v>12</v>
      </c>
      <c r="D131" s="2" t="str">
        <f>A131&amp;B131&amp;"1660"</f>
        <v>1407121660</v>
      </c>
      <c r="E131" s="2" t="s">
        <v>41</v>
      </c>
      <c r="F131" s="2" t="s">
        <v>74</v>
      </c>
      <c r="G131" s="2" t="str">
        <f aca="true" t="shared" si="9" ref="G131:G162">E131&amp;B131</f>
        <v>Ограничитель тяги, д.12</v>
      </c>
      <c r="H131" s="2" t="s">
        <v>42</v>
      </c>
      <c r="K131" s="2" t="e">
        <f>VLOOKUP(F131,Бланк!$C$12:$G$49,6,0)</f>
        <v>#N/A</v>
      </c>
    </row>
    <row r="132" spans="1:11" ht="11.25">
      <c r="A132" s="2">
        <v>1407</v>
      </c>
      <c r="B132" s="2">
        <v>14</v>
      </c>
      <c r="C132" s="2">
        <v>14</v>
      </c>
      <c r="D132" s="2" t="str">
        <f>A132&amp;B132&amp;"1660"</f>
        <v>1407141660</v>
      </c>
      <c r="E132" s="2" t="s">
        <v>41</v>
      </c>
      <c r="F132" s="2" t="s">
        <v>74</v>
      </c>
      <c r="G132" s="2" t="str">
        <f t="shared" si="9"/>
        <v>Ограничитель тяги, д.14</v>
      </c>
      <c r="H132" s="2" t="s">
        <v>42</v>
      </c>
      <c r="K132" s="2" t="e">
        <f>VLOOKUP(F132,Бланк!$C$12:$G$49,6,0)</f>
        <v>#N/A</v>
      </c>
    </row>
    <row r="133" spans="1:11" ht="11.25">
      <c r="A133" s="2">
        <v>1407</v>
      </c>
      <c r="B133" s="2">
        <v>16</v>
      </c>
      <c r="C133" s="2">
        <v>16</v>
      </c>
      <c r="D133" s="2" t="str">
        <f>A133&amp;B133&amp;"1660"</f>
        <v>1407161660</v>
      </c>
      <c r="E133" s="2" t="s">
        <v>41</v>
      </c>
      <c r="F133" s="2" t="s">
        <v>74</v>
      </c>
      <c r="G133" s="2" t="str">
        <f t="shared" si="9"/>
        <v>Ограничитель тяги, д.16</v>
      </c>
      <c r="H133" s="2" t="s">
        <v>42</v>
      </c>
      <c r="K133" s="2" t="e">
        <f>VLOOKUP(F133,Бланк!$C$12:$G$49,6,0)</f>
        <v>#N/A</v>
      </c>
    </row>
    <row r="134" spans="1:11" ht="11.25">
      <c r="A134" s="2">
        <v>1407</v>
      </c>
      <c r="B134" s="2">
        <v>18</v>
      </c>
      <c r="C134" s="2">
        <v>18</v>
      </c>
      <c r="D134" s="2" t="str">
        <f>A134&amp;B134&amp;"2560"</f>
        <v>1407182560</v>
      </c>
      <c r="E134" s="2" t="s">
        <v>41</v>
      </c>
      <c r="F134" s="2" t="s">
        <v>74</v>
      </c>
      <c r="G134" s="2" t="str">
        <f t="shared" si="9"/>
        <v>Ограничитель тяги, д.18</v>
      </c>
      <c r="H134" s="2" t="s">
        <v>42</v>
      </c>
      <c r="K134" s="2" t="e">
        <f>VLOOKUP(F134,Бланк!$C$12:$G$49,6,0)</f>
        <v>#N/A</v>
      </c>
    </row>
    <row r="135" spans="1:11" ht="11.25">
      <c r="A135" s="2">
        <v>1407</v>
      </c>
      <c r="B135" s="2">
        <v>20</v>
      </c>
      <c r="C135" s="2">
        <v>20</v>
      </c>
      <c r="D135" s="2" t="str">
        <f>A135&amp;B135&amp;"2560"</f>
        <v>1407202560</v>
      </c>
      <c r="E135" s="2" t="s">
        <v>41</v>
      </c>
      <c r="F135" s="2" t="s">
        <v>74</v>
      </c>
      <c r="G135" s="2" t="str">
        <f t="shared" si="9"/>
        <v>Ограничитель тяги, д.20</v>
      </c>
      <c r="H135" s="2" t="s">
        <v>42</v>
      </c>
      <c r="K135" s="2" t="e">
        <f>VLOOKUP(F135,Бланк!$C$12:$G$49,6,0)</f>
        <v>#N/A</v>
      </c>
    </row>
    <row r="136" spans="1:11" ht="11.25">
      <c r="A136" s="2">
        <v>1407</v>
      </c>
      <c r="B136" s="2">
        <v>25</v>
      </c>
      <c r="C136" s="2">
        <v>25</v>
      </c>
      <c r="D136" s="2" t="str">
        <f>A136&amp;B136&amp;"2560"</f>
        <v>1407252560</v>
      </c>
      <c r="E136" s="2" t="s">
        <v>41</v>
      </c>
      <c r="F136" s="2" t="s">
        <v>74</v>
      </c>
      <c r="G136" s="2" t="str">
        <f t="shared" si="9"/>
        <v>Ограничитель тяги, д.25</v>
      </c>
      <c r="H136" s="2" t="s">
        <v>42</v>
      </c>
      <c r="K136" s="2" t="e">
        <f>VLOOKUP(F136,Бланк!$C$12:$G$49,6,0)</f>
        <v>#N/A</v>
      </c>
    </row>
    <row r="137" spans="1:11" ht="11.25">
      <c r="A137" s="2">
        <v>1408</v>
      </c>
      <c r="B137" s="2">
        <v>12</v>
      </c>
      <c r="C137" s="2">
        <v>12</v>
      </c>
      <c r="D137" s="2" t="str">
        <f aca="true" t="shared" si="10" ref="D137:D168">A137&amp;B137&amp;"0060"</f>
        <v>1408120060</v>
      </c>
      <c r="E137" s="2" t="s">
        <v>43</v>
      </c>
      <c r="F137" s="2" t="s">
        <v>75</v>
      </c>
      <c r="G137" s="2" t="str">
        <f t="shared" si="9"/>
        <v>Адаптер для ограничителя тяги, д.12</v>
      </c>
      <c r="K137" s="2" t="e">
        <f>VLOOKUP(F137,Бланк!$C$12:$G$49,6,0)</f>
        <v>#N/A</v>
      </c>
    </row>
    <row r="138" spans="1:11" ht="11.25">
      <c r="A138" s="2">
        <v>1408</v>
      </c>
      <c r="B138" s="2">
        <v>14</v>
      </c>
      <c r="C138" s="2">
        <v>14</v>
      </c>
      <c r="D138" s="2" t="str">
        <f t="shared" si="10"/>
        <v>1408140060</v>
      </c>
      <c r="E138" s="2" t="s">
        <v>43</v>
      </c>
      <c r="F138" s="2" t="s">
        <v>75</v>
      </c>
      <c r="G138" s="2" t="str">
        <f t="shared" si="9"/>
        <v>Адаптер для ограничителя тяги, д.14</v>
      </c>
      <c r="K138" s="2" t="e">
        <f>VLOOKUP(F138,Бланк!$C$12:$G$49,6,0)</f>
        <v>#N/A</v>
      </c>
    </row>
    <row r="139" spans="1:11" ht="11.25">
      <c r="A139" s="2">
        <v>1408</v>
      </c>
      <c r="B139" s="2">
        <v>16</v>
      </c>
      <c r="C139" s="2">
        <v>16</v>
      </c>
      <c r="D139" s="2" t="str">
        <f t="shared" si="10"/>
        <v>1408160060</v>
      </c>
      <c r="E139" s="2" t="s">
        <v>43</v>
      </c>
      <c r="F139" s="2" t="s">
        <v>75</v>
      </c>
      <c r="G139" s="2" t="str">
        <f t="shared" si="9"/>
        <v>Адаптер для ограничителя тяги, д.16</v>
      </c>
      <c r="K139" s="2" t="e">
        <f>VLOOKUP(F139,Бланк!$C$12:$G$49,6,0)</f>
        <v>#N/A</v>
      </c>
    </row>
    <row r="140" spans="1:11" ht="11.25">
      <c r="A140" s="2">
        <v>1408</v>
      </c>
      <c r="B140" s="2">
        <v>18</v>
      </c>
      <c r="C140" s="2">
        <v>18</v>
      </c>
      <c r="D140" s="2" t="str">
        <f t="shared" si="10"/>
        <v>1408180060</v>
      </c>
      <c r="E140" s="2" t="s">
        <v>43</v>
      </c>
      <c r="F140" s="2" t="s">
        <v>75</v>
      </c>
      <c r="G140" s="2" t="str">
        <f t="shared" si="9"/>
        <v>Адаптер для ограничителя тяги, д.18</v>
      </c>
      <c r="K140" s="2" t="e">
        <f>VLOOKUP(F140,Бланк!$C$12:$G$49,6,0)</f>
        <v>#N/A</v>
      </c>
    </row>
    <row r="141" spans="1:11" ht="11.25">
      <c r="A141" s="2">
        <v>1408</v>
      </c>
      <c r="B141" s="2">
        <v>20</v>
      </c>
      <c r="C141" s="2">
        <v>20</v>
      </c>
      <c r="D141" s="2" t="str">
        <f t="shared" si="10"/>
        <v>1408200060</v>
      </c>
      <c r="E141" s="2" t="s">
        <v>43</v>
      </c>
      <c r="F141" s="2" t="s">
        <v>75</v>
      </c>
      <c r="G141" s="2" t="str">
        <f t="shared" si="9"/>
        <v>Адаптер для ограничителя тяги, д.20</v>
      </c>
      <c r="K141" s="2" t="e">
        <f>VLOOKUP(F141,Бланк!$C$12:$G$49,6,0)</f>
        <v>#N/A</v>
      </c>
    </row>
    <row r="142" spans="1:11" ht="11.25">
      <c r="A142" s="2">
        <v>1408</v>
      </c>
      <c r="B142" s="2">
        <v>25</v>
      </c>
      <c r="C142" s="2">
        <v>25</v>
      </c>
      <c r="D142" s="2" t="str">
        <f t="shared" si="10"/>
        <v>1408250060</v>
      </c>
      <c r="E142" s="2" t="s">
        <v>43</v>
      </c>
      <c r="F142" s="2" t="s">
        <v>75</v>
      </c>
      <c r="G142" s="2" t="str">
        <f t="shared" si="9"/>
        <v>Адаптер для ограничителя тяги, д.25</v>
      </c>
      <c r="K142" s="2" t="e">
        <f>VLOOKUP(F142,Бланк!$C$12:$G$49,6,0)</f>
        <v>#N/A</v>
      </c>
    </row>
    <row r="143" spans="1:11" ht="11.25">
      <c r="A143" s="2">
        <v>1501</v>
      </c>
      <c r="B143" s="2">
        <v>12</v>
      </c>
      <c r="C143" s="2">
        <v>12</v>
      </c>
      <c r="D143" s="2" t="str">
        <f t="shared" si="10"/>
        <v>1501120060</v>
      </c>
      <c r="E143" s="2" t="s">
        <v>44</v>
      </c>
      <c r="F143" s="2" t="s">
        <v>76</v>
      </c>
      <c r="G143" s="2" t="str">
        <f t="shared" si="9"/>
        <v>Крепёжный хомут, д.12</v>
      </c>
      <c r="H143" s="2" t="s">
        <v>45</v>
      </c>
      <c r="K143" s="2" t="e">
        <f>VLOOKUP(F143,Бланк!$C$12:$G$49,6,0)</f>
        <v>#REF!</v>
      </c>
    </row>
    <row r="144" spans="1:11" ht="11.25">
      <c r="A144" s="2">
        <v>1501</v>
      </c>
      <c r="B144" s="2">
        <v>14</v>
      </c>
      <c r="C144" s="2">
        <v>14</v>
      </c>
      <c r="D144" s="2" t="str">
        <f t="shared" si="10"/>
        <v>1501140060</v>
      </c>
      <c r="E144" s="2" t="s">
        <v>44</v>
      </c>
      <c r="F144" s="2" t="s">
        <v>76</v>
      </c>
      <c r="G144" s="2" t="str">
        <f t="shared" si="9"/>
        <v>Крепёжный хомут, д.14</v>
      </c>
      <c r="H144" s="2" t="s">
        <v>45</v>
      </c>
      <c r="K144" s="2" t="e">
        <f>VLOOKUP(F144,Бланк!$C$12:$G$49,6,0)</f>
        <v>#REF!</v>
      </c>
    </row>
    <row r="145" spans="1:11" ht="11.25">
      <c r="A145" s="2">
        <v>1501</v>
      </c>
      <c r="B145" s="2">
        <v>16</v>
      </c>
      <c r="C145" s="2">
        <v>16</v>
      </c>
      <c r="D145" s="2" t="str">
        <f t="shared" si="10"/>
        <v>1501160060</v>
      </c>
      <c r="E145" s="2" t="s">
        <v>44</v>
      </c>
      <c r="F145" s="2" t="s">
        <v>76</v>
      </c>
      <c r="G145" s="2" t="str">
        <f t="shared" si="9"/>
        <v>Крепёжный хомут, д.16</v>
      </c>
      <c r="H145" s="2" t="s">
        <v>45</v>
      </c>
      <c r="K145" s="2" t="e">
        <f>VLOOKUP(F145,Бланк!$C$12:$G$49,6,0)</f>
        <v>#REF!</v>
      </c>
    </row>
    <row r="146" spans="1:11" ht="11.25">
      <c r="A146" s="2">
        <v>1501</v>
      </c>
      <c r="B146" s="2">
        <v>18</v>
      </c>
      <c r="C146" s="2">
        <v>18</v>
      </c>
      <c r="D146" s="2" t="str">
        <f t="shared" si="10"/>
        <v>1501180060</v>
      </c>
      <c r="E146" s="2" t="s">
        <v>44</v>
      </c>
      <c r="F146" s="2" t="s">
        <v>76</v>
      </c>
      <c r="G146" s="2" t="str">
        <f t="shared" si="9"/>
        <v>Крепёжный хомут, д.18</v>
      </c>
      <c r="H146" s="2" t="s">
        <v>45</v>
      </c>
      <c r="K146" s="2" t="e">
        <f>VLOOKUP(F146,Бланк!$C$12:$G$49,6,0)</f>
        <v>#REF!</v>
      </c>
    </row>
    <row r="147" spans="1:11" ht="11.25">
      <c r="A147" s="2">
        <v>1501</v>
      </c>
      <c r="B147" s="2">
        <v>20</v>
      </c>
      <c r="C147" s="2">
        <v>20</v>
      </c>
      <c r="D147" s="2" t="str">
        <f t="shared" si="10"/>
        <v>1501200060</v>
      </c>
      <c r="E147" s="2" t="s">
        <v>44</v>
      </c>
      <c r="F147" s="2" t="s">
        <v>76</v>
      </c>
      <c r="G147" s="2" t="str">
        <f t="shared" si="9"/>
        <v>Крепёжный хомут, д.20</v>
      </c>
      <c r="H147" s="2" t="s">
        <v>45</v>
      </c>
      <c r="K147" s="2" t="e">
        <f>VLOOKUP(F147,Бланк!$C$12:$G$49,6,0)</f>
        <v>#REF!</v>
      </c>
    </row>
    <row r="148" spans="1:11" ht="11.25">
      <c r="A148" s="2">
        <v>1501</v>
      </c>
      <c r="B148" s="2">
        <v>25</v>
      </c>
      <c r="C148" s="2">
        <v>25</v>
      </c>
      <c r="D148" s="2" t="str">
        <f t="shared" si="10"/>
        <v>1501250060</v>
      </c>
      <c r="E148" s="2" t="s">
        <v>44</v>
      </c>
      <c r="F148" s="2" t="s">
        <v>76</v>
      </c>
      <c r="G148" s="2" t="str">
        <f t="shared" si="9"/>
        <v>Крепёжный хомут, д.25</v>
      </c>
      <c r="H148" s="2" t="s">
        <v>45</v>
      </c>
      <c r="K148" s="2" t="e">
        <f>VLOOKUP(F148,Бланк!$C$12:$G$49,6,0)</f>
        <v>#REF!</v>
      </c>
    </row>
    <row r="149" spans="1:11" ht="11.25">
      <c r="A149" s="2">
        <v>1412</v>
      </c>
      <c r="B149" s="2">
        <v>12</v>
      </c>
      <c r="C149" s="2">
        <v>12</v>
      </c>
      <c r="D149" s="2" t="str">
        <f t="shared" si="10"/>
        <v>1412120060</v>
      </c>
      <c r="E149" s="2" t="s">
        <v>46</v>
      </c>
      <c r="F149" s="2" t="s">
        <v>77</v>
      </c>
      <c r="G149" s="2" t="str">
        <f t="shared" si="9"/>
        <v>Зонтик, д.12</v>
      </c>
      <c r="K149" s="2" t="e">
        <f>VLOOKUP(F149,Бланк!$C$12:$G$49,6,0)</f>
        <v>#REF!</v>
      </c>
    </row>
    <row r="150" spans="1:11" ht="11.25">
      <c r="A150" s="2">
        <v>1412</v>
      </c>
      <c r="B150" s="2">
        <v>14</v>
      </c>
      <c r="C150" s="2">
        <v>14</v>
      </c>
      <c r="D150" s="2" t="str">
        <f t="shared" si="10"/>
        <v>1412140060</v>
      </c>
      <c r="E150" s="2" t="s">
        <v>46</v>
      </c>
      <c r="F150" s="2" t="s">
        <v>77</v>
      </c>
      <c r="G150" s="2" t="str">
        <f t="shared" si="9"/>
        <v>Зонтик, д.14</v>
      </c>
      <c r="K150" s="2" t="e">
        <f>VLOOKUP(F150,Бланк!$C$12:$G$49,6,0)</f>
        <v>#REF!</v>
      </c>
    </row>
    <row r="151" spans="1:11" ht="11.25">
      <c r="A151" s="2">
        <v>1412</v>
      </c>
      <c r="B151" s="2">
        <v>16</v>
      </c>
      <c r="C151" s="2">
        <v>16</v>
      </c>
      <c r="D151" s="2" t="str">
        <f t="shared" si="10"/>
        <v>1412160060</v>
      </c>
      <c r="E151" s="2" t="s">
        <v>46</v>
      </c>
      <c r="F151" s="2" t="s">
        <v>77</v>
      </c>
      <c r="G151" s="2" t="str">
        <f t="shared" si="9"/>
        <v>Зонтик, д.16</v>
      </c>
      <c r="K151" s="2" t="e">
        <f>VLOOKUP(F151,Бланк!$C$12:$G$49,6,0)</f>
        <v>#REF!</v>
      </c>
    </row>
    <row r="152" spans="1:11" ht="11.25">
      <c r="A152" s="2">
        <v>1412</v>
      </c>
      <c r="B152" s="2">
        <v>18</v>
      </c>
      <c r="C152" s="2">
        <v>18</v>
      </c>
      <c r="D152" s="2" t="str">
        <f t="shared" si="10"/>
        <v>1412180060</v>
      </c>
      <c r="E152" s="2" t="s">
        <v>46</v>
      </c>
      <c r="F152" s="2" t="s">
        <v>77</v>
      </c>
      <c r="G152" s="2" t="str">
        <f t="shared" si="9"/>
        <v>Зонтик, д.18</v>
      </c>
      <c r="K152" s="2" t="e">
        <f>VLOOKUP(F152,Бланк!$C$12:$G$49,6,0)</f>
        <v>#REF!</v>
      </c>
    </row>
    <row r="153" spans="1:11" ht="11.25">
      <c r="A153" s="2">
        <v>1412</v>
      </c>
      <c r="B153" s="2">
        <v>20</v>
      </c>
      <c r="C153" s="2">
        <v>20</v>
      </c>
      <c r="D153" s="2" t="str">
        <f t="shared" si="10"/>
        <v>1412200060</v>
      </c>
      <c r="E153" s="2" t="s">
        <v>46</v>
      </c>
      <c r="F153" s="2" t="s">
        <v>77</v>
      </c>
      <c r="G153" s="2" t="str">
        <f t="shared" si="9"/>
        <v>Зонтик, д.20</v>
      </c>
      <c r="K153" s="2" t="e">
        <f>VLOOKUP(F153,Бланк!$C$12:$G$49,6,0)</f>
        <v>#REF!</v>
      </c>
    </row>
    <row r="154" spans="1:11" ht="11.25">
      <c r="A154" s="2">
        <v>1412</v>
      </c>
      <c r="B154" s="2">
        <v>25</v>
      </c>
      <c r="C154" s="2">
        <v>25</v>
      </c>
      <c r="D154" s="2" t="str">
        <f t="shared" si="10"/>
        <v>1412250060</v>
      </c>
      <c r="E154" s="2" t="s">
        <v>46</v>
      </c>
      <c r="F154" s="2" t="s">
        <v>77</v>
      </c>
      <c r="G154" s="2" t="str">
        <f t="shared" si="9"/>
        <v>Зонтик, д.25</v>
      </c>
      <c r="K154" s="2" t="e">
        <f>VLOOKUP(F154,Бланк!$C$12:$G$49,6,0)</f>
        <v>#REF!</v>
      </c>
    </row>
    <row r="155" spans="1:11" ht="11.25">
      <c r="A155" s="2">
        <v>1503</v>
      </c>
      <c r="B155" s="2">
        <v>12</v>
      </c>
      <c r="C155" s="2">
        <v>12</v>
      </c>
      <c r="D155" s="2" t="str">
        <f t="shared" si="10"/>
        <v>1503120060</v>
      </c>
      <c r="E155" s="2" t="s">
        <v>47</v>
      </c>
      <c r="F155" s="2" t="s">
        <v>78</v>
      </c>
      <c r="G155" s="2" t="str">
        <f t="shared" si="9"/>
        <v>Статическая манжета, д.12</v>
      </c>
      <c r="H155" s="2" t="s">
        <v>48</v>
      </c>
      <c r="K155" s="2" t="e">
        <f>VLOOKUP(F155,Бланк!$C$12:$G$49,6,0)</f>
        <v>#REF!</v>
      </c>
    </row>
    <row r="156" spans="1:11" ht="11.25">
      <c r="A156" s="2">
        <v>1503</v>
      </c>
      <c r="B156" s="2">
        <v>14</v>
      </c>
      <c r="C156" s="2">
        <v>14</v>
      </c>
      <c r="D156" s="2" t="str">
        <f t="shared" si="10"/>
        <v>1503140060</v>
      </c>
      <c r="E156" s="2" t="s">
        <v>47</v>
      </c>
      <c r="F156" s="2" t="s">
        <v>78</v>
      </c>
      <c r="G156" s="2" t="str">
        <f t="shared" si="9"/>
        <v>Статическая манжета, д.14</v>
      </c>
      <c r="H156" s="2" t="s">
        <v>48</v>
      </c>
      <c r="K156" s="2" t="e">
        <f>VLOOKUP(F156,Бланк!$C$12:$G$49,6,0)</f>
        <v>#REF!</v>
      </c>
    </row>
    <row r="157" spans="1:11" ht="11.25">
      <c r="A157" s="2">
        <v>1503</v>
      </c>
      <c r="B157" s="2">
        <v>16</v>
      </c>
      <c r="C157" s="2">
        <v>16</v>
      </c>
      <c r="D157" s="2" t="str">
        <f t="shared" si="10"/>
        <v>1503160060</v>
      </c>
      <c r="E157" s="2" t="s">
        <v>47</v>
      </c>
      <c r="F157" s="2" t="s">
        <v>78</v>
      </c>
      <c r="G157" s="2" t="str">
        <f t="shared" si="9"/>
        <v>Статическая манжета, д.16</v>
      </c>
      <c r="H157" s="2" t="s">
        <v>48</v>
      </c>
      <c r="K157" s="2" t="e">
        <f>VLOOKUP(F157,Бланк!$C$12:$G$49,6,0)</f>
        <v>#REF!</v>
      </c>
    </row>
    <row r="158" spans="1:11" ht="11.25">
      <c r="A158" s="2">
        <v>1503</v>
      </c>
      <c r="B158" s="2">
        <v>18</v>
      </c>
      <c r="C158" s="2">
        <v>18</v>
      </c>
      <c r="D158" s="2" t="str">
        <f t="shared" si="10"/>
        <v>1503180060</v>
      </c>
      <c r="E158" s="2" t="s">
        <v>47</v>
      </c>
      <c r="F158" s="2" t="s">
        <v>78</v>
      </c>
      <c r="G158" s="2" t="str">
        <f t="shared" si="9"/>
        <v>Статическая манжета, д.18</v>
      </c>
      <c r="H158" s="2" t="s">
        <v>48</v>
      </c>
      <c r="K158" s="2" t="e">
        <f>VLOOKUP(F158,Бланк!$C$12:$G$49,6,0)</f>
        <v>#REF!</v>
      </c>
    </row>
    <row r="159" spans="1:11" ht="11.25">
      <c r="A159" s="2">
        <v>1503</v>
      </c>
      <c r="B159" s="2">
        <v>20</v>
      </c>
      <c r="C159" s="2">
        <v>20</v>
      </c>
      <c r="D159" s="2" t="str">
        <f t="shared" si="10"/>
        <v>1503200060</v>
      </c>
      <c r="E159" s="2" t="s">
        <v>47</v>
      </c>
      <c r="F159" s="2" t="s">
        <v>78</v>
      </c>
      <c r="G159" s="2" t="str">
        <f t="shared" si="9"/>
        <v>Статическая манжета, д.20</v>
      </c>
      <c r="H159" s="2" t="s">
        <v>48</v>
      </c>
      <c r="K159" s="2" t="e">
        <f>VLOOKUP(F159,Бланк!$C$12:$G$49,6,0)</f>
        <v>#REF!</v>
      </c>
    </row>
    <row r="160" spans="1:11" ht="11.25">
      <c r="A160" s="2">
        <v>5013</v>
      </c>
      <c r="B160" s="2">
        <v>12</v>
      </c>
      <c r="C160" s="2">
        <v>12</v>
      </c>
      <c r="D160" s="2" t="str">
        <f t="shared" si="10"/>
        <v>5013120060</v>
      </c>
      <c r="E160" s="2" t="s">
        <v>49</v>
      </c>
      <c r="F160" s="2" t="s">
        <v>79</v>
      </c>
      <c r="G160" s="2" t="str">
        <f t="shared" si="9"/>
        <v>Регулируемый отвод, д.12</v>
      </c>
      <c r="K160" s="2" t="e">
        <f>VLOOKUP(F160,Бланк!$C$12:$G$49,6,0)</f>
        <v>#N/A</v>
      </c>
    </row>
    <row r="161" spans="1:11" ht="11.25">
      <c r="A161" s="2">
        <v>5013</v>
      </c>
      <c r="B161" s="2">
        <v>14</v>
      </c>
      <c r="C161" s="2">
        <v>14</v>
      </c>
      <c r="D161" s="2" t="str">
        <f t="shared" si="10"/>
        <v>5013140060</v>
      </c>
      <c r="E161" s="2" t="s">
        <v>49</v>
      </c>
      <c r="F161" s="2" t="s">
        <v>79</v>
      </c>
      <c r="G161" s="2" t="str">
        <f t="shared" si="9"/>
        <v>Регулируемый отвод, д.14</v>
      </c>
      <c r="K161" s="2" t="e">
        <f>VLOOKUP(F161,Бланк!$C$12:$G$49,6,0)</f>
        <v>#N/A</v>
      </c>
    </row>
    <row r="162" spans="1:11" ht="11.25">
      <c r="A162" s="2">
        <v>5013</v>
      </c>
      <c r="B162" s="2">
        <v>16</v>
      </c>
      <c r="C162" s="2">
        <v>16</v>
      </c>
      <c r="D162" s="2" t="str">
        <f t="shared" si="10"/>
        <v>5013160060</v>
      </c>
      <c r="E162" s="2" t="s">
        <v>49</v>
      </c>
      <c r="F162" s="2" t="s">
        <v>79</v>
      </c>
      <c r="G162" s="2" t="str">
        <f t="shared" si="9"/>
        <v>Регулируемый отвод, д.16</v>
      </c>
      <c r="K162" s="2" t="e">
        <f>VLOOKUP(F162,Бланк!$C$12:$G$49,6,0)</f>
        <v>#N/A</v>
      </c>
    </row>
    <row r="163" spans="1:11" ht="11.25">
      <c r="A163" s="2">
        <v>5013</v>
      </c>
      <c r="B163" s="2">
        <v>18</v>
      </c>
      <c r="C163" s="2">
        <v>18</v>
      </c>
      <c r="D163" s="2" t="str">
        <f t="shared" si="10"/>
        <v>5013180060</v>
      </c>
      <c r="E163" s="2" t="s">
        <v>49</v>
      </c>
      <c r="F163" s="2" t="s">
        <v>79</v>
      </c>
      <c r="G163" s="2" t="str">
        <f aca="true" t="shared" si="11" ref="G163:G190">E163&amp;B163</f>
        <v>Регулируемый отвод, д.18</v>
      </c>
      <c r="K163" s="2" t="e">
        <f>VLOOKUP(F163,Бланк!$C$12:$G$49,6,0)</f>
        <v>#N/A</v>
      </c>
    </row>
    <row r="164" spans="1:11" ht="11.25">
      <c r="A164" s="2">
        <v>5013</v>
      </c>
      <c r="B164" s="2">
        <v>20</v>
      </c>
      <c r="C164" s="2">
        <v>20</v>
      </c>
      <c r="D164" s="2" t="str">
        <f t="shared" si="10"/>
        <v>5013200060</v>
      </c>
      <c r="E164" s="2" t="s">
        <v>49</v>
      </c>
      <c r="F164" s="2" t="s">
        <v>79</v>
      </c>
      <c r="G164" s="2" t="str">
        <f t="shared" si="11"/>
        <v>Регулируемый отвод, д.20</v>
      </c>
      <c r="K164" s="2" t="e">
        <f>VLOOKUP(F164,Бланк!$C$12:$G$49,6,0)</f>
        <v>#N/A</v>
      </c>
    </row>
    <row r="165" spans="1:11" ht="11.25">
      <c r="A165" s="2">
        <v>5013</v>
      </c>
      <c r="B165" s="2">
        <v>25</v>
      </c>
      <c r="C165" s="2">
        <v>25</v>
      </c>
      <c r="D165" s="2" t="str">
        <f t="shared" si="10"/>
        <v>5013250060</v>
      </c>
      <c r="E165" s="2" t="s">
        <v>49</v>
      </c>
      <c r="F165" s="2" t="s">
        <v>79</v>
      </c>
      <c r="G165" s="2" t="str">
        <f t="shared" si="11"/>
        <v>Регулируемый отвод, д.25</v>
      </c>
      <c r="K165" s="2" t="e">
        <f>VLOOKUP(F165,Бланк!$C$12:$G$49,6,0)</f>
        <v>#N/A</v>
      </c>
    </row>
    <row r="166" spans="1:11" ht="11.25">
      <c r="A166" s="2">
        <v>1502</v>
      </c>
      <c r="B166" s="2">
        <v>12</v>
      </c>
      <c r="C166" s="2">
        <v>12</v>
      </c>
      <c r="D166" s="2" t="str">
        <f t="shared" si="10"/>
        <v>1502120060</v>
      </c>
      <c r="E166" s="2" t="s">
        <v>50</v>
      </c>
      <c r="F166" s="2" t="s">
        <v>80</v>
      </c>
      <c r="G166" s="2" t="str">
        <f t="shared" si="11"/>
        <v>Статическое распорное крепление, д.12</v>
      </c>
      <c r="H166" s="2" t="s">
        <v>51</v>
      </c>
      <c r="K166" s="2" t="e">
        <f>VLOOKUP(F166,Бланк!$C$12:$G$49,6,0)</f>
        <v>#REF!</v>
      </c>
    </row>
    <row r="167" spans="1:11" ht="11.25">
      <c r="A167" s="2">
        <v>1502</v>
      </c>
      <c r="B167" s="2">
        <v>14</v>
      </c>
      <c r="C167" s="2">
        <v>14</v>
      </c>
      <c r="D167" s="2" t="str">
        <f t="shared" si="10"/>
        <v>1502140060</v>
      </c>
      <c r="E167" s="2" t="s">
        <v>50</v>
      </c>
      <c r="F167" s="2" t="s">
        <v>80</v>
      </c>
      <c r="G167" s="2" t="str">
        <f t="shared" si="11"/>
        <v>Статическое распорное крепление, д.14</v>
      </c>
      <c r="H167" s="2" t="s">
        <v>51</v>
      </c>
      <c r="K167" s="2" t="e">
        <f>VLOOKUP(F167,Бланк!$C$12:$G$49,6,0)</f>
        <v>#REF!</v>
      </c>
    </row>
    <row r="168" spans="1:11" ht="11.25">
      <c r="A168" s="2">
        <v>1502</v>
      </c>
      <c r="B168" s="2">
        <v>16</v>
      </c>
      <c r="C168" s="2">
        <v>16</v>
      </c>
      <c r="D168" s="2" t="str">
        <f t="shared" si="10"/>
        <v>1502160060</v>
      </c>
      <c r="E168" s="2" t="s">
        <v>50</v>
      </c>
      <c r="F168" s="2" t="s">
        <v>80</v>
      </c>
      <c r="G168" s="2" t="str">
        <f t="shared" si="11"/>
        <v>Статическое распорное крепление, д.16</v>
      </c>
      <c r="H168" s="2" t="s">
        <v>51</v>
      </c>
      <c r="K168" s="2" t="e">
        <f>VLOOKUP(F168,Бланк!$C$12:$G$49,6,0)</f>
        <v>#REF!</v>
      </c>
    </row>
    <row r="169" spans="1:11" ht="11.25">
      <c r="A169" s="2">
        <v>1502</v>
      </c>
      <c r="B169" s="2">
        <v>18</v>
      </c>
      <c r="C169" s="2">
        <v>18</v>
      </c>
      <c r="D169" s="2" t="str">
        <f aca="true" t="shared" si="12" ref="D169:D195">A169&amp;B169&amp;"0060"</f>
        <v>1502180060</v>
      </c>
      <c r="E169" s="2" t="s">
        <v>50</v>
      </c>
      <c r="F169" s="2" t="s">
        <v>80</v>
      </c>
      <c r="G169" s="2" t="str">
        <f t="shared" si="11"/>
        <v>Статическое распорное крепление, д.18</v>
      </c>
      <c r="H169" s="2" t="s">
        <v>51</v>
      </c>
      <c r="K169" s="2" t="e">
        <f>VLOOKUP(F169,Бланк!$C$12:$G$49,6,0)</f>
        <v>#REF!</v>
      </c>
    </row>
    <row r="170" spans="1:11" ht="11.25">
      <c r="A170" s="2">
        <v>1502</v>
      </c>
      <c r="B170" s="2">
        <v>20</v>
      </c>
      <c r="C170" s="2">
        <v>20</v>
      </c>
      <c r="D170" s="2" t="str">
        <f t="shared" si="12"/>
        <v>1502200060</v>
      </c>
      <c r="E170" s="2" t="s">
        <v>50</v>
      </c>
      <c r="F170" s="2" t="s">
        <v>80</v>
      </c>
      <c r="G170" s="2" t="str">
        <f t="shared" si="11"/>
        <v>Статическое распорное крепление, д.20</v>
      </c>
      <c r="H170" s="2" t="s">
        <v>51</v>
      </c>
      <c r="K170" s="2" t="e">
        <f>VLOOKUP(F170,Бланк!$C$12:$G$49,6,0)</f>
        <v>#REF!</v>
      </c>
    </row>
    <row r="171" spans="1:11" ht="11.25">
      <c r="A171" s="2">
        <v>1502</v>
      </c>
      <c r="B171" s="2">
        <v>25</v>
      </c>
      <c r="C171" s="2">
        <v>25</v>
      </c>
      <c r="D171" s="2" t="str">
        <f t="shared" si="12"/>
        <v>1502250060</v>
      </c>
      <c r="E171" s="2" t="s">
        <v>50</v>
      </c>
      <c r="F171" s="2" t="s">
        <v>80</v>
      </c>
      <c r="G171" s="2" t="str">
        <f t="shared" si="11"/>
        <v>Статическое распорное крепление, д.25</v>
      </c>
      <c r="H171" s="2" t="s">
        <v>51</v>
      </c>
      <c r="K171" s="2" t="e">
        <f>VLOOKUP(F171,Бланк!$C$12:$G$49,6,0)</f>
        <v>#REF!</v>
      </c>
    </row>
    <row r="172" spans="1:11" ht="11.25">
      <c r="A172" s="2">
        <v>5003</v>
      </c>
      <c r="B172" s="2">
        <v>12</v>
      </c>
      <c r="C172" s="2">
        <v>12</v>
      </c>
      <c r="D172" s="2" t="str">
        <f t="shared" si="12"/>
        <v>5003120060</v>
      </c>
      <c r="E172" s="2" t="s">
        <v>49</v>
      </c>
      <c r="F172" s="2" t="s">
        <v>79</v>
      </c>
      <c r="G172" s="2" t="str">
        <f t="shared" si="11"/>
        <v>Регулируемый отвод, д.12</v>
      </c>
      <c r="H172" s="2" t="s">
        <v>52</v>
      </c>
      <c r="K172" s="2" t="e">
        <f>VLOOKUP(F172,Бланк!$C$12:$G$49,6,0)</f>
        <v>#N/A</v>
      </c>
    </row>
    <row r="173" spans="1:11" ht="11.25">
      <c r="A173" s="2">
        <v>5003</v>
      </c>
      <c r="B173" s="2">
        <v>14</v>
      </c>
      <c r="C173" s="2">
        <v>14</v>
      </c>
      <c r="D173" s="2" t="str">
        <f t="shared" si="12"/>
        <v>5003140060</v>
      </c>
      <c r="E173" s="2" t="s">
        <v>49</v>
      </c>
      <c r="F173" s="2" t="s">
        <v>79</v>
      </c>
      <c r="G173" s="2" t="str">
        <f t="shared" si="11"/>
        <v>Регулируемый отвод, д.14</v>
      </c>
      <c r="H173" s="2" t="s">
        <v>52</v>
      </c>
      <c r="K173" s="2" t="e">
        <f>VLOOKUP(F173,Бланк!$C$12:$G$49,6,0)</f>
        <v>#N/A</v>
      </c>
    </row>
    <row r="174" spans="1:11" ht="11.25">
      <c r="A174" s="2">
        <v>5003</v>
      </c>
      <c r="B174" s="2">
        <v>16</v>
      </c>
      <c r="C174" s="2">
        <v>16</v>
      </c>
      <c r="D174" s="2" t="str">
        <f t="shared" si="12"/>
        <v>5003160060</v>
      </c>
      <c r="E174" s="2" t="s">
        <v>49</v>
      </c>
      <c r="F174" s="2" t="s">
        <v>79</v>
      </c>
      <c r="G174" s="2" t="str">
        <f t="shared" si="11"/>
        <v>Регулируемый отвод, д.16</v>
      </c>
      <c r="H174" s="2" t="s">
        <v>52</v>
      </c>
      <c r="K174" s="2" t="e">
        <f>VLOOKUP(F174,Бланк!$C$12:$G$49,6,0)</f>
        <v>#N/A</v>
      </c>
    </row>
    <row r="175" spans="1:11" ht="11.25">
      <c r="A175" s="2">
        <v>5003</v>
      </c>
      <c r="B175" s="2">
        <v>18</v>
      </c>
      <c r="C175" s="2">
        <v>18</v>
      </c>
      <c r="D175" s="2" t="str">
        <f t="shared" si="12"/>
        <v>5003180060</v>
      </c>
      <c r="E175" s="2" t="s">
        <v>49</v>
      </c>
      <c r="F175" s="2" t="s">
        <v>79</v>
      </c>
      <c r="G175" s="2" t="str">
        <f t="shared" si="11"/>
        <v>Регулируемый отвод, д.18</v>
      </c>
      <c r="H175" s="2" t="s">
        <v>52</v>
      </c>
      <c r="K175" s="2" t="e">
        <f>VLOOKUP(F175,Бланк!$C$12:$G$49,6,0)</f>
        <v>#N/A</v>
      </c>
    </row>
    <row r="176" spans="1:11" ht="11.25">
      <c r="A176" s="2">
        <v>5003</v>
      </c>
      <c r="B176" s="2">
        <v>20</v>
      </c>
      <c r="C176" s="2">
        <v>20</v>
      </c>
      <c r="D176" s="2" t="str">
        <f t="shared" si="12"/>
        <v>5003200060</v>
      </c>
      <c r="E176" s="2" t="s">
        <v>49</v>
      </c>
      <c r="F176" s="2" t="s">
        <v>79</v>
      </c>
      <c r="G176" s="2" t="str">
        <f t="shared" si="11"/>
        <v>Регулируемый отвод, д.20</v>
      </c>
      <c r="H176" s="2" t="s">
        <v>52</v>
      </c>
      <c r="K176" s="2" t="e">
        <f>VLOOKUP(F176,Бланк!$C$12:$G$49,6,0)</f>
        <v>#N/A</v>
      </c>
    </row>
    <row r="177" spans="1:11" ht="11.25">
      <c r="A177" s="2">
        <v>5003</v>
      </c>
      <c r="B177" s="2">
        <v>25</v>
      </c>
      <c r="C177" s="2">
        <v>25</v>
      </c>
      <c r="D177" s="2" t="str">
        <f t="shared" si="12"/>
        <v>5003250060</v>
      </c>
      <c r="E177" s="2" t="s">
        <v>49</v>
      </c>
      <c r="F177" s="2" t="s">
        <v>79</v>
      </c>
      <c r="G177" s="2" t="str">
        <f t="shared" si="11"/>
        <v>Регулируемый отвод, д.25</v>
      </c>
      <c r="H177" s="2" t="s">
        <v>52</v>
      </c>
      <c r="K177" s="2" t="e">
        <f>VLOOKUP(F177,Бланк!$C$12:$G$49,6,0)</f>
        <v>#N/A</v>
      </c>
    </row>
    <row r="178" spans="1:11" ht="11.25">
      <c r="A178" s="2">
        <v>1201</v>
      </c>
      <c r="B178" s="2">
        <v>12</v>
      </c>
      <c r="C178" s="2">
        <v>12</v>
      </c>
      <c r="D178" s="2" t="str">
        <f t="shared" si="12"/>
        <v>1201120060</v>
      </c>
      <c r="E178" s="2" t="s">
        <v>53</v>
      </c>
      <c r="F178" s="2" t="s">
        <v>81</v>
      </c>
      <c r="G178" s="2" t="str">
        <f t="shared" si="11"/>
        <v>Передняя панель с резиновым адаптером, д.12</v>
      </c>
      <c r="K178" s="2" t="e">
        <f>VLOOKUP(F178,Бланк!$C$12:$G$49,6,0)</f>
        <v>#REF!</v>
      </c>
    </row>
    <row r="179" spans="1:11" ht="11.25">
      <c r="A179" s="2">
        <v>1201</v>
      </c>
      <c r="B179" s="2">
        <v>14</v>
      </c>
      <c r="C179" s="2">
        <v>14</v>
      </c>
      <c r="D179" s="2" t="str">
        <f t="shared" si="12"/>
        <v>1201140060</v>
      </c>
      <c r="E179" s="2" t="s">
        <v>53</v>
      </c>
      <c r="F179" s="2" t="s">
        <v>81</v>
      </c>
      <c r="G179" s="2" t="str">
        <f t="shared" si="11"/>
        <v>Передняя панель с резиновым адаптером, д.14</v>
      </c>
      <c r="K179" s="2" t="e">
        <f>VLOOKUP(F179,Бланк!$C$12:$G$49,6,0)</f>
        <v>#REF!</v>
      </c>
    </row>
    <row r="180" spans="1:11" ht="11.25">
      <c r="A180" s="2">
        <v>1201</v>
      </c>
      <c r="B180" s="2">
        <v>16</v>
      </c>
      <c r="C180" s="2">
        <v>16</v>
      </c>
      <c r="D180" s="2" t="str">
        <f t="shared" si="12"/>
        <v>1201160060</v>
      </c>
      <c r="E180" s="2" t="s">
        <v>53</v>
      </c>
      <c r="F180" s="2" t="s">
        <v>81</v>
      </c>
      <c r="G180" s="2" t="str">
        <f t="shared" si="11"/>
        <v>Передняя панель с резиновым адаптером, д.16</v>
      </c>
      <c r="K180" s="2" t="e">
        <f>VLOOKUP(F180,Бланк!$C$12:$G$49,6,0)</f>
        <v>#REF!</v>
      </c>
    </row>
    <row r="181" spans="1:11" ht="11.25">
      <c r="A181" s="2">
        <v>1201</v>
      </c>
      <c r="B181" s="2">
        <v>18</v>
      </c>
      <c r="C181" s="2">
        <v>18</v>
      </c>
      <c r="D181" s="2" t="str">
        <f t="shared" si="12"/>
        <v>1201180060</v>
      </c>
      <c r="E181" s="2" t="s">
        <v>53</v>
      </c>
      <c r="F181" s="2" t="s">
        <v>81</v>
      </c>
      <c r="G181" s="2" t="str">
        <f t="shared" si="11"/>
        <v>Передняя панель с резиновым адаптером, д.18</v>
      </c>
      <c r="K181" s="2" t="e">
        <f>VLOOKUP(F181,Бланк!$C$12:$G$49,6,0)</f>
        <v>#REF!</v>
      </c>
    </row>
    <row r="182" spans="1:11" ht="11.25">
      <c r="A182" s="2">
        <v>1201</v>
      </c>
      <c r="B182" s="2">
        <v>20</v>
      </c>
      <c r="C182" s="2">
        <v>20</v>
      </c>
      <c r="D182" s="2" t="str">
        <f t="shared" si="12"/>
        <v>1201200060</v>
      </c>
      <c r="E182" s="2" t="s">
        <v>53</v>
      </c>
      <c r="F182" s="2" t="s">
        <v>81</v>
      </c>
      <c r="G182" s="2" t="str">
        <f t="shared" si="11"/>
        <v>Передняя панель с резиновым адаптером, д.20</v>
      </c>
      <c r="K182" s="2" t="e">
        <f>VLOOKUP(F182,Бланк!$C$12:$G$49,6,0)</f>
        <v>#REF!</v>
      </c>
    </row>
    <row r="183" spans="1:11" ht="11.25">
      <c r="A183" s="2">
        <v>1201</v>
      </c>
      <c r="B183" s="2">
        <v>25</v>
      </c>
      <c r="C183" s="2">
        <v>25</v>
      </c>
      <c r="D183" s="2" t="str">
        <f t="shared" si="12"/>
        <v>1201250060</v>
      </c>
      <c r="E183" s="2" t="s">
        <v>53</v>
      </c>
      <c r="F183" s="2" t="s">
        <v>81</v>
      </c>
      <c r="G183" s="2" t="str">
        <f t="shared" si="11"/>
        <v>Передняя панель с резиновым адаптером, д.25</v>
      </c>
      <c r="K183" s="2" t="e">
        <f>VLOOKUP(F183,Бланк!$C$12:$G$49,6,0)</f>
        <v>#REF!</v>
      </c>
    </row>
    <row r="184" spans="1:11" ht="11.25">
      <c r="A184" s="2">
        <v>1201</v>
      </c>
      <c r="B184" s="2">
        <v>12</v>
      </c>
      <c r="C184" s="2">
        <v>12</v>
      </c>
      <c r="D184" s="2" t="str">
        <f t="shared" si="12"/>
        <v>1201120060</v>
      </c>
      <c r="E184" s="2" t="s">
        <v>54</v>
      </c>
      <c r="F184" s="2" t="s">
        <v>82</v>
      </c>
      <c r="G184" s="2" t="str">
        <f t="shared" si="11"/>
        <v>Выравниватель швов, д.12</v>
      </c>
      <c r="K184" s="2" t="e">
        <f>VLOOKUP(F184,Бланк!$C$12:$G$49,6,0)</f>
        <v>#REF!</v>
      </c>
    </row>
    <row r="185" spans="1:11" ht="11.25">
      <c r="A185" s="2">
        <v>1201</v>
      </c>
      <c r="B185" s="2">
        <v>14</v>
      </c>
      <c r="C185" s="2">
        <v>14</v>
      </c>
      <c r="D185" s="2" t="str">
        <f t="shared" si="12"/>
        <v>1201140060</v>
      </c>
      <c r="E185" s="2" t="s">
        <v>54</v>
      </c>
      <c r="F185" s="2" t="s">
        <v>82</v>
      </c>
      <c r="G185" s="2" t="str">
        <f t="shared" si="11"/>
        <v>Выравниватель швов, д.14</v>
      </c>
      <c r="K185" s="2" t="e">
        <f>VLOOKUP(F185,Бланк!$C$12:$G$49,6,0)</f>
        <v>#REF!</v>
      </c>
    </row>
    <row r="186" spans="1:11" ht="11.25">
      <c r="A186" s="2">
        <v>1201</v>
      </c>
      <c r="B186" s="2">
        <v>16</v>
      </c>
      <c r="C186" s="2">
        <v>16</v>
      </c>
      <c r="D186" s="2" t="str">
        <f t="shared" si="12"/>
        <v>1201160060</v>
      </c>
      <c r="E186" s="2" t="s">
        <v>54</v>
      </c>
      <c r="F186" s="2" t="s">
        <v>82</v>
      </c>
      <c r="G186" s="2" t="str">
        <f t="shared" si="11"/>
        <v>Выравниватель швов, д.16</v>
      </c>
      <c r="K186" s="2" t="e">
        <f>VLOOKUP(F186,Бланк!$C$12:$G$49,6,0)</f>
        <v>#REF!</v>
      </c>
    </row>
    <row r="187" spans="1:11" ht="11.25">
      <c r="A187" s="2">
        <v>1201</v>
      </c>
      <c r="B187" s="2">
        <v>18</v>
      </c>
      <c r="C187" s="2">
        <v>18</v>
      </c>
      <c r="D187" s="2" t="str">
        <f t="shared" si="12"/>
        <v>1201180060</v>
      </c>
      <c r="E187" s="2" t="s">
        <v>54</v>
      </c>
      <c r="F187" s="2" t="s">
        <v>82</v>
      </c>
      <c r="G187" s="2" t="str">
        <f t="shared" si="11"/>
        <v>Выравниватель швов, д.18</v>
      </c>
      <c r="K187" s="2" t="e">
        <f>VLOOKUP(F187,Бланк!$C$12:$G$49,6,0)</f>
        <v>#REF!</v>
      </c>
    </row>
    <row r="188" spans="1:11" ht="11.25">
      <c r="A188" s="2">
        <v>1201</v>
      </c>
      <c r="B188" s="2">
        <v>20</v>
      </c>
      <c r="C188" s="2">
        <v>20</v>
      </c>
      <c r="D188" s="2" t="str">
        <f t="shared" si="12"/>
        <v>1201200060</v>
      </c>
      <c r="E188" s="2" t="s">
        <v>54</v>
      </c>
      <c r="F188" s="2" t="s">
        <v>82</v>
      </c>
      <c r="G188" s="2" t="str">
        <f t="shared" si="11"/>
        <v>Выравниватель швов, д.20</v>
      </c>
      <c r="K188" s="2" t="e">
        <f>VLOOKUP(F188,Бланк!$C$12:$G$49,6,0)</f>
        <v>#REF!</v>
      </c>
    </row>
    <row r="189" spans="1:11" ht="11.25">
      <c r="A189" s="2">
        <v>1201</v>
      </c>
      <c r="B189" s="2">
        <v>25</v>
      </c>
      <c r="C189" s="2">
        <v>25</v>
      </c>
      <c r="D189" s="2" t="str">
        <f t="shared" si="12"/>
        <v>1201250060</v>
      </c>
      <c r="E189" s="2" t="s">
        <v>54</v>
      </c>
      <c r="F189" s="2" t="s">
        <v>82</v>
      </c>
      <c r="G189" s="2" t="str">
        <f t="shared" si="11"/>
        <v>Выравниватель швов, д.25</v>
      </c>
      <c r="K189" s="2" t="e">
        <f>VLOOKUP(F189,Бланк!$C$12:$G$49,6,0)</f>
        <v>#REF!</v>
      </c>
    </row>
    <row r="190" spans="1:11" ht="11.25">
      <c r="A190" s="2">
        <v>5003</v>
      </c>
      <c r="B190" s="2">
        <v>12</v>
      </c>
      <c r="C190" s="2">
        <v>12</v>
      </c>
      <c r="D190" s="2" t="str">
        <f t="shared" si="12"/>
        <v>5003120060</v>
      </c>
      <c r="E190" s="2" t="s">
        <v>49</v>
      </c>
      <c r="F190" s="2" t="s">
        <v>79</v>
      </c>
      <c r="G190" s="2" t="str">
        <f t="shared" si="11"/>
        <v>Регулируемый отвод, д.12</v>
      </c>
      <c r="K190" s="2" t="e">
        <f>VLOOKUP(F190,Бланк!$C$12:$G$49,6,0)</f>
        <v>#N/A</v>
      </c>
    </row>
    <row r="191" spans="1:11" ht="11.25">
      <c r="A191" s="2">
        <v>5003</v>
      </c>
      <c r="B191" s="2">
        <v>14</v>
      </c>
      <c r="C191" s="2">
        <v>14</v>
      </c>
      <c r="D191" s="2" t="str">
        <f t="shared" si="12"/>
        <v>5003140060</v>
      </c>
      <c r="E191" s="2" t="s">
        <v>49</v>
      </c>
      <c r="F191" s="2" t="s">
        <v>79</v>
      </c>
      <c r="G191" s="2" t="str">
        <f aca="true" t="shared" si="13" ref="G191:G213">E191&amp;B191</f>
        <v>Регулируемый отвод, д.14</v>
      </c>
      <c r="K191" s="2" t="e">
        <f>VLOOKUP(F191,Бланк!$C$12:$G$49,6,0)</f>
        <v>#N/A</v>
      </c>
    </row>
    <row r="192" spans="1:11" ht="11.25">
      <c r="A192" s="2">
        <v>5003</v>
      </c>
      <c r="B192" s="2">
        <v>16</v>
      </c>
      <c r="C192" s="2">
        <v>16</v>
      </c>
      <c r="D192" s="2" t="str">
        <f t="shared" si="12"/>
        <v>5003160060</v>
      </c>
      <c r="E192" s="2" t="s">
        <v>49</v>
      </c>
      <c r="F192" s="2" t="s">
        <v>79</v>
      </c>
      <c r="G192" s="2" t="str">
        <f t="shared" si="13"/>
        <v>Регулируемый отвод, д.16</v>
      </c>
      <c r="K192" s="2" t="e">
        <f>VLOOKUP(F192,Бланк!$C$12:$G$49,6,0)</f>
        <v>#N/A</v>
      </c>
    </row>
    <row r="193" spans="1:11" ht="11.25">
      <c r="A193" s="2">
        <v>5003</v>
      </c>
      <c r="B193" s="2">
        <v>18</v>
      </c>
      <c r="C193" s="2">
        <v>18</v>
      </c>
      <c r="D193" s="2" t="str">
        <f t="shared" si="12"/>
        <v>5003180060</v>
      </c>
      <c r="E193" s="2" t="s">
        <v>49</v>
      </c>
      <c r="F193" s="2" t="s">
        <v>79</v>
      </c>
      <c r="G193" s="2" t="str">
        <f t="shared" si="13"/>
        <v>Регулируемый отвод, д.18</v>
      </c>
      <c r="K193" s="2" t="e">
        <f>VLOOKUP(F193,Бланк!$C$12:$G$49,6,0)</f>
        <v>#N/A</v>
      </c>
    </row>
    <row r="194" spans="1:11" ht="11.25">
      <c r="A194" s="2">
        <v>5003</v>
      </c>
      <c r="B194" s="2">
        <v>20</v>
      </c>
      <c r="C194" s="2">
        <v>20</v>
      </c>
      <c r="D194" s="2" t="str">
        <f t="shared" si="12"/>
        <v>5003200060</v>
      </c>
      <c r="E194" s="2" t="s">
        <v>49</v>
      </c>
      <c r="F194" s="2" t="s">
        <v>79</v>
      </c>
      <c r="G194" s="2" t="str">
        <f t="shared" si="13"/>
        <v>Регулируемый отвод, д.20</v>
      </c>
      <c r="K194" s="2" t="e">
        <f>VLOOKUP(F194,Бланк!$C$12:$G$49,6,0)</f>
        <v>#N/A</v>
      </c>
    </row>
    <row r="195" spans="1:11" ht="11.25">
      <c r="A195" s="2">
        <v>5003</v>
      </c>
      <c r="B195" s="2">
        <v>25</v>
      </c>
      <c r="C195" s="2">
        <v>25</v>
      </c>
      <c r="D195" s="2" t="str">
        <f t="shared" si="12"/>
        <v>5003250060</v>
      </c>
      <c r="E195" s="2" t="s">
        <v>49</v>
      </c>
      <c r="F195" s="2" t="s">
        <v>79</v>
      </c>
      <c r="G195" s="2" t="str">
        <f t="shared" si="13"/>
        <v>Регулируемый отвод, д.25</v>
      </c>
      <c r="K195" s="2" t="e">
        <f>VLOOKUP(F195,Бланк!$C$12:$G$49,6,0)</f>
        <v>#N/A</v>
      </c>
    </row>
    <row r="196" spans="1:11" ht="11.25">
      <c r="A196" s="2">
        <v>1202</v>
      </c>
      <c r="B196" s="2">
        <v>12</v>
      </c>
      <c r="C196" s="2">
        <v>12</v>
      </c>
      <c r="D196" s="2" t="str">
        <f aca="true" t="shared" si="14" ref="D196:D207">A196&amp;B196&amp;"0060"</f>
        <v>1202120060</v>
      </c>
      <c r="E196" s="2" t="s">
        <v>55</v>
      </c>
      <c r="F196" s="2" t="s">
        <v>83</v>
      </c>
      <c r="G196" s="2" t="str">
        <f t="shared" si="13"/>
        <v>Шаблон для разметки, д.12</v>
      </c>
      <c r="K196" s="2" t="e">
        <f>VLOOKUP(F196,Бланк!$C$12:$G$49,6,0)</f>
        <v>#REF!</v>
      </c>
    </row>
    <row r="197" spans="1:11" ht="11.25">
      <c r="A197" s="2">
        <v>1202</v>
      </c>
      <c r="B197" s="2">
        <v>14</v>
      </c>
      <c r="C197" s="2">
        <v>14</v>
      </c>
      <c r="D197" s="2" t="str">
        <f t="shared" si="14"/>
        <v>1202140060</v>
      </c>
      <c r="E197" s="2" t="s">
        <v>55</v>
      </c>
      <c r="F197" s="2" t="s">
        <v>83</v>
      </c>
      <c r="G197" s="2" t="str">
        <f t="shared" si="13"/>
        <v>Шаблон для разметки, д.14</v>
      </c>
      <c r="K197" s="2" t="e">
        <f>VLOOKUP(F197,Бланк!$C$12:$G$49,6,0)</f>
        <v>#REF!</v>
      </c>
    </row>
    <row r="198" spans="1:11" ht="11.25">
      <c r="A198" s="2">
        <v>1202</v>
      </c>
      <c r="B198" s="2">
        <v>16</v>
      </c>
      <c r="C198" s="2">
        <v>16</v>
      </c>
      <c r="D198" s="2" t="str">
        <f t="shared" si="14"/>
        <v>1202160060</v>
      </c>
      <c r="E198" s="2" t="s">
        <v>55</v>
      </c>
      <c r="F198" s="2" t="s">
        <v>83</v>
      </c>
      <c r="G198" s="2" t="str">
        <f t="shared" si="13"/>
        <v>Шаблон для разметки, д.16</v>
      </c>
      <c r="K198" s="2" t="e">
        <f>VLOOKUP(F198,Бланк!$C$12:$G$49,6,0)</f>
        <v>#REF!</v>
      </c>
    </row>
    <row r="199" spans="1:11" ht="11.25">
      <c r="A199" s="2">
        <v>1202</v>
      </c>
      <c r="B199" s="2">
        <v>18</v>
      </c>
      <c r="C199" s="2">
        <v>18</v>
      </c>
      <c r="D199" s="2" t="str">
        <f t="shared" si="14"/>
        <v>1202180060</v>
      </c>
      <c r="E199" s="2" t="s">
        <v>55</v>
      </c>
      <c r="F199" s="2" t="s">
        <v>83</v>
      </c>
      <c r="G199" s="2" t="str">
        <f t="shared" si="13"/>
        <v>Шаблон для разметки, д.18</v>
      </c>
      <c r="K199" s="2" t="e">
        <f>VLOOKUP(F199,Бланк!$C$12:$G$49,6,0)</f>
        <v>#REF!</v>
      </c>
    </row>
    <row r="200" spans="1:11" ht="11.25">
      <c r="A200" s="2">
        <v>1202</v>
      </c>
      <c r="B200" s="2">
        <v>20</v>
      </c>
      <c r="C200" s="2">
        <v>20</v>
      </c>
      <c r="D200" s="2" t="str">
        <f t="shared" si="14"/>
        <v>1202200060</v>
      </c>
      <c r="E200" s="2" t="s">
        <v>55</v>
      </c>
      <c r="F200" s="2" t="s">
        <v>83</v>
      </c>
      <c r="G200" s="2" t="str">
        <f t="shared" si="13"/>
        <v>Шаблон для разметки, д.20</v>
      </c>
      <c r="K200" s="2" t="e">
        <f>VLOOKUP(F200,Бланк!$C$12:$G$49,6,0)</f>
        <v>#REF!</v>
      </c>
    </row>
    <row r="201" spans="1:11" ht="11.25">
      <c r="A201" s="2">
        <v>1202</v>
      </c>
      <c r="B201" s="2">
        <v>25</v>
      </c>
      <c r="C201" s="2">
        <v>25</v>
      </c>
      <c r="D201" s="2" t="str">
        <f t="shared" si="14"/>
        <v>1202250060</v>
      </c>
      <c r="E201" s="2" t="s">
        <v>55</v>
      </c>
      <c r="F201" s="2" t="s">
        <v>83</v>
      </c>
      <c r="G201" s="2" t="str">
        <f t="shared" si="13"/>
        <v>Шаблон для разметки, д.25</v>
      </c>
      <c r="K201" s="2" t="e">
        <f>VLOOKUP(F201,Бланк!$C$12:$G$49,6,0)</f>
        <v>#REF!</v>
      </c>
    </row>
    <row r="202" spans="1:11" ht="11.25">
      <c r="A202" s="2">
        <v>1212</v>
      </c>
      <c r="B202" s="2">
        <v>12</v>
      </c>
      <c r="C202" s="2">
        <v>12</v>
      </c>
      <c r="D202" s="2" t="str">
        <f t="shared" si="14"/>
        <v>1212120060</v>
      </c>
      <c r="E202" s="2" t="s">
        <v>56</v>
      </c>
      <c r="F202" s="2" t="s">
        <v>84</v>
      </c>
      <c r="G202" s="2" t="str">
        <f t="shared" si="13"/>
        <v>Шаблон для разметки 45 гр., д.12</v>
      </c>
      <c r="K202" s="2" t="e">
        <f>VLOOKUP(F202,Бланк!$C$12:$G$49,6,0)</f>
        <v>#REF!</v>
      </c>
    </row>
    <row r="203" spans="1:11" ht="11.25">
      <c r="A203" s="2">
        <v>1212</v>
      </c>
      <c r="B203" s="2">
        <v>14</v>
      </c>
      <c r="C203" s="2">
        <v>14</v>
      </c>
      <c r="D203" s="2" t="str">
        <f t="shared" si="14"/>
        <v>1212140060</v>
      </c>
      <c r="E203" s="2" t="s">
        <v>56</v>
      </c>
      <c r="F203" s="2" t="s">
        <v>84</v>
      </c>
      <c r="G203" s="2" t="str">
        <f t="shared" si="13"/>
        <v>Шаблон для разметки 45 гр., д.14</v>
      </c>
      <c r="K203" s="2" t="e">
        <f>VLOOKUP(F203,Бланк!$C$12:$G$49,6,0)</f>
        <v>#REF!</v>
      </c>
    </row>
    <row r="204" spans="1:11" ht="11.25">
      <c r="A204" s="2">
        <v>1212</v>
      </c>
      <c r="B204" s="2">
        <v>16</v>
      </c>
      <c r="C204" s="2">
        <v>16</v>
      </c>
      <c r="D204" s="2" t="str">
        <f t="shared" si="14"/>
        <v>1212160060</v>
      </c>
      <c r="E204" s="2" t="s">
        <v>56</v>
      </c>
      <c r="F204" s="2" t="s">
        <v>84</v>
      </c>
      <c r="G204" s="2" t="str">
        <f t="shared" si="13"/>
        <v>Шаблон для разметки 45 гр., д.16</v>
      </c>
      <c r="K204" s="2" t="e">
        <f>VLOOKUP(F204,Бланк!$C$12:$G$49,6,0)</f>
        <v>#REF!</v>
      </c>
    </row>
    <row r="205" spans="1:11" ht="11.25">
      <c r="A205" s="2">
        <v>1212</v>
      </c>
      <c r="B205" s="2">
        <v>18</v>
      </c>
      <c r="C205" s="2">
        <v>18</v>
      </c>
      <c r="D205" s="2" t="str">
        <f t="shared" si="14"/>
        <v>1212180060</v>
      </c>
      <c r="E205" s="2" t="s">
        <v>56</v>
      </c>
      <c r="F205" s="2" t="s">
        <v>84</v>
      </c>
      <c r="G205" s="2" t="str">
        <f t="shared" si="13"/>
        <v>Шаблон для разметки 45 гр., д.18</v>
      </c>
      <c r="K205" s="2" t="e">
        <f>VLOOKUP(F205,Бланк!$C$12:$G$49,6,0)</f>
        <v>#REF!</v>
      </c>
    </row>
    <row r="206" spans="1:11" ht="11.25">
      <c r="A206" s="2">
        <v>1212</v>
      </c>
      <c r="B206" s="2">
        <v>20</v>
      </c>
      <c r="C206" s="2">
        <v>20</v>
      </c>
      <c r="D206" s="2" t="str">
        <f t="shared" si="14"/>
        <v>1212200060</v>
      </c>
      <c r="E206" s="2" t="s">
        <v>56</v>
      </c>
      <c r="F206" s="2" t="s">
        <v>84</v>
      </c>
      <c r="G206" s="2" t="str">
        <f t="shared" si="13"/>
        <v>Шаблон для разметки 45 гр., д.20</v>
      </c>
      <c r="K206" s="2" t="e">
        <f>VLOOKUP(F206,Бланк!$C$12:$G$49,6,0)</f>
        <v>#REF!</v>
      </c>
    </row>
    <row r="207" spans="1:11" ht="11.25">
      <c r="A207" s="2">
        <v>1212</v>
      </c>
      <c r="B207" s="2">
        <v>25</v>
      </c>
      <c r="C207" s="2">
        <v>25</v>
      </c>
      <c r="D207" s="2" t="str">
        <f t="shared" si="14"/>
        <v>1212250060</v>
      </c>
      <c r="E207" s="2" t="s">
        <v>56</v>
      </c>
      <c r="F207" s="2" t="s">
        <v>84</v>
      </c>
      <c r="G207" s="2" t="str">
        <f t="shared" si="13"/>
        <v>Шаблон для разметки 45 гр., д.25</v>
      </c>
      <c r="K207" s="2" t="e">
        <f>VLOOKUP(F207,Бланк!$C$12:$G$49,6,0)</f>
        <v>#REF!</v>
      </c>
    </row>
    <row r="208" spans="1:11" s="1" customFormat="1" ht="11.25">
      <c r="A208" s="1">
        <v>1203122560</v>
      </c>
      <c r="B208" s="3" t="s">
        <v>59</v>
      </c>
      <c r="C208" s="3" t="s">
        <v>68</v>
      </c>
      <c r="E208" s="1" t="s">
        <v>57</v>
      </c>
      <c r="F208" s="1" t="s">
        <v>57</v>
      </c>
      <c r="G208" s="2" t="str">
        <f t="shared" si="13"/>
        <v>Спусковая лебёдка тяжёлая, д.12-25</v>
      </c>
      <c r="K208" s="2" t="e">
        <f>VLOOKUP(F208,Бланк!$C$12:$G$49,6,0)</f>
        <v>#REF!</v>
      </c>
    </row>
    <row r="209" spans="1:11" s="1" customFormat="1" ht="11.25">
      <c r="A209" s="1">
        <v>1204122060</v>
      </c>
      <c r="B209" s="3" t="s">
        <v>60</v>
      </c>
      <c r="C209" s="3" t="s">
        <v>68</v>
      </c>
      <c r="E209" s="1" t="s">
        <v>58</v>
      </c>
      <c r="F209" s="1" t="s">
        <v>58</v>
      </c>
      <c r="G209" s="2" t="str">
        <f t="shared" si="13"/>
        <v>Спусковая лебёдка лёгкая, д.12-20</v>
      </c>
      <c r="K209" s="2" t="e">
        <f>VLOOKUP(F209,Бланк!$C$12:$G$49,6,0)</f>
        <v>#N/A</v>
      </c>
    </row>
    <row r="210" spans="1:11" s="1" customFormat="1" ht="11.25">
      <c r="A210" s="1">
        <v>1207122560</v>
      </c>
      <c r="B210" s="3" t="s">
        <v>59</v>
      </c>
      <c r="C210" s="3" t="s">
        <v>68</v>
      </c>
      <c r="E210" s="1" t="s">
        <v>62</v>
      </c>
      <c r="F210" s="1" t="s">
        <v>62</v>
      </c>
      <c r="G210" s="2" t="str">
        <f t="shared" si="13"/>
        <v>Трос запасной тяжёлый, д.12-25</v>
      </c>
      <c r="H210" s="1" t="s">
        <v>63</v>
      </c>
      <c r="K210" s="2" t="e">
        <f>VLOOKUP(F210,Бланк!$C$12:$G$49,6,0)</f>
        <v>#REF!</v>
      </c>
    </row>
    <row r="211" spans="1:11" s="1" customFormat="1" ht="11.25">
      <c r="A211" s="1">
        <v>1208122060</v>
      </c>
      <c r="B211" s="3" t="s">
        <v>60</v>
      </c>
      <c r="C211" s="3" t="s">
        <v>68</v>
      </c>
      <c r="E211" s="1" t="s">
        <v>61</v>
      </c>
      <c r="F211" s="1" t="s">
        <v>61</v>
      </c>
      <c r="G211" s="2" t="str">
        <f t="shared" si="13"/>
        <v>Трос запасной лёгкый, д.12-20</v>
      </c>
      <c r="H211" s="1" t="s">
        <v>63</v>
      </c>
      <c r="K211" s="2" t="e">
        <f>VLOOKUP(F211,Бланк!$C$12:$G$49,6,0)</f>
        <v>#N/A</v>
      </c>
    </row>
    <row r="212" spans="1:11" s="1" customFormat="1" ht="11.25">
      <c r="A212" s="1">
        <v>1205122560</v>
      </c>
      <c r="B212" s="3" t="s">
        <v>59</v>
      </c>
      <c r="C212" s="3" t="s">
        <v>68</v>
      </c>
      <c r="E212" s="1" t="s">
        <v>65</v>
      </c>
      <c r="F212" s="1" t="s">
        <v>65</v>
      </c>
      <c r="G212" s="2" t="str">
        <f t="shared" si="13"/>
        <v>Роликовая подставка тяжёлая, д.12-25</v>
      </c>
      <c r="H212" s="1" t="s">
        <v>63</v>
      </c>
      <c r="K212" s="2" t="e">
        <f>VLOOKUP(F212,Бланк!$C$12:$G$49,6,0)</f>
        <v>#REF!</v>
      </c>
    </row>
    <row r="213" spans="1:11" s="1" customFormat="1" ht="11.25">
      <c r="A213" s="1">
        <v>1206122060</v>
      </c>
      <c r="B213" s="3" t="s">
        <v>60</v>
      </c>
      <c r="C213" s="3" t="s">
        <v>68</v>
      </c>
      <c r="E213" s="1" t="s">
        <v>64</v>
      </c>
      <c r="F213" s="1" t="s">
        <v>64</v>
      </c>
      <c r="G213" s="2" t="str">
        <f t="shared" si="13"/>
        <v>Роликовая подставка лёгкая, д.12-20</v>
      </c>
      <c r="H213" s="1" t="s">
        <v>63</v>
      </c>
      <c r="K213" s="2" t="e">
        <f>VLOOKUP(F213,Бланк!$C$12:$G$49,6,0)</f>
        <v>#REF!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Schiedel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donda</cp:lastModifiedBy>
  <cp:lastPrinted>2008-05-15T07:30:10Z</cp:lastPrinted>
  <dcterms:created xsi:type="dcterms:W3CDTF">2005-10-15T12:04:51Z</dcterms:created>
  <dcterms:modified xsi:type="dcterms:W3CDTF">2008-05-15T07:30:13Z</dcterms:modified>
  <cp:category/>
  <cp:version/>
  <cp:contentType/>
  <cp:contentStatus/>
</cp:coreProperties>
</file>